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ОБОТА\ФІНПЛАН_2024\2025 рік\"/>
    </mc:Choice>
  </mc:AlternateContent>
  <bookViews>
    <workbookView xWindow="0" yWindow="0" windowWidth="24240" windowHeight="11796" tabRatio="838"/>
  </bookViews>
  <sheets>
    <sheet name="Осн. фін. пок." sheetId="14" r:id="rId1"/>
    <sheet name="I. Фін результат" sheetId="20" r:id="rId2"/>
    <sheet name="Розшифровка до Формування " sheetId="27" r:id="rId3"/>
    <sheet name="ІІ. Розр. з бюджетом" sheetId="19" r:id="rId4"/>
    <sheet name="Розшифровка до розр з бюдж" sheetId="26" r:id="rId5"/>
    <sheet name="ІІІ. Рух грош. коштів" sheetId="18" r:id="rId6"/>
    <sheet name="Розшифровка до Руху" sheetId="28" r:id="rId7"/>
    <sheet name="IV. Кап. інвестиції" sheetId="3" r:id="rId8"/>
    <sheet name="Розшифровка кап " sheetId="29" r:id="rId9"/>
    <sheet name=" V. Коефіцієнти" sheetId="11" r:id="rId10"/>
    <sheet name="6.1. Інша інфо_1" sheetId="32" r:id="rId11"/>
    <sheet name="6.2. Інша інфо_2" sheetId="31" r:id="rId12"/>
    <sheet name="VII Статутн капіт" sheetId="21" r:id="rId13"/>
    <sheet name="Розшифровка статутний" sheetId="25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</externalReferences>
  <definedNames>
    <definedName name="__123Graph_XGRAPH3" localSheetId="10" hidden="1">[1]GDP!#REF!</definedName>
    <definedName name="__123Graph_XGRAPH3" localSheetId="11" hidden="1">[1]GDP!#REF!</definedName>
    <definedName name="__123Graph_XGRAPH3" hidden="1">[1]GDP!#REF!</definedName>
    <definedName name="aa">'[2]1993'!$A$1:$IV$3,'[2]1993'!$A$1:$A$65536</definedName>
    <definedName name="ad">'[3]МТР Газ України'!$B$1</definedName>
    <definedName name="as">'[4]МТР Газ України'!$B$1</definedName>
    <definedName name="asdf">[5]Inform!$E$6</definedName>
    <definedName name="asdfg">[5]Inform!$F$2</definedName>
    <definedName name="BuiltIn_Print_Area___1___1" localSheetId="10">#REF!</definedName>
    <definedName name="BuiltIn_Print_Area___1___1" localSheetId="11">#REF!</definedName>
    <definedName name="BuiltIn_Print_Area___1___1">#REF!</definedName>
    <definedName name="ClDate">[6]Inform!$E$6</definedName>
    <definedName name="ClDate_21">[7]Inform!$E$6</definedName>
    <definedName name="ClDate_25">[7]Inform!$E$6</definedName>
    <definedName name="ClDate_6">[8]Inform!$E$6</definedName>
    <definedName name="CompName">[6]Inform!$F$2</definedName>
    <definedName name="CompName_21">[7]Inform!$F$2</definedName>
    <definedName name="CompName_25">[7]Inform!$F$2</definedName>
    <definedName name="CompName_6">[8]Inform!$F$2</definedName>
    <definedName name="CompNameE">[6]Inform!$G$2</definedName>
    <definedName name="CompNameE_21">[7]Inform!$G$2</definedName>
    <definedName name="CompNameE_25">[7]Inform!$G$2</definedName>
    <definedName name="CompNameE_6">[8]Inform!$G$2</definedName>
    <definedName name="Cost_Category_National_ID" localSheetId="10">#REF!</definedName>
    <definedName name="Cost_Category_National_ID" localSheetId="11">#REF!</definedName>
    <definedName name="Cost_Category_National_ID">#REF!</definedName>
    <definedName name="Cе511" localSheetId="10">#REF!</definedName>
    <definedName name="Cе511" localSheetId="11">#REF!</definedName>
    <definedName name="Cе511">#REF!</definedName>
    <definedName name="d">'[9]МТР Газ України'!$B$4</definedName>
    <definedName name="dCPIb" localSheetId="10">[10]попер_роз!#REF!</definedName>
    <definedName name="dCPIb" localSheetId="11">[10]попер_роз!#REF!</definedName>
    <definedName name="dCPIb">[10]попер_роз!#REF!</definedName>
    <definedName name="dPPIb" localSheetId="10">[10]попер_роз!#REF!</definedName>
    <definedName name="dPPIb" localSheetId="11">[10]попер_роз!#REF!</definedName>
    <definedName name="dPPIb">[10]попер_роз!#REF!</definedName>
    <definedName name="ds" localSheetId="10">'[11]7  Інші витрати'!#REF!</definedName>
    <definedName name="ds" localSheetId="11">'[11]7  Інші витрати'!#REF!</definedName>
    <definedName name="ds">'[11]7  Інші витрати'!#REF!</definedName>
    <definedName name="Fact_Type_ID" localSheetId="10">#REF!</definedName>
    <definedName name="Fact_Type_ID" localSheetId="11">#REF!</definedName>
    <definedName name="Fact_Type_ID">#REF!</definedName>
    <definedName name="G">'[12]МТР Газ України'!$B$1</definedName>
    <definedName name="ij1sssss" localSheetId="10">'[13]7  Інші витрати'!#REF!</definedName>
    <definedName name="ij1sssss" localSheetId="11">'[13]7  Інші витрати'!#REF!</definedName>
    <definedName name="ij1sssss">'[13]7  Інші витрати'!#REF!</definedName>
    <definedName name="LastItem" localSheetId="10">[14]Лист1!$A$1</definedName>
    <definedName name="LastItem" localSheetId="11">[14]Лист1!$A$1</definedName>
    <definedName name="LastItem">[15]Лист1!$A$1</definedName>
    <definedName name="Load">'[16]МТР Газ України'!$B$4</definedName>
    <definedName name="Load_ID">'[17]МТР Газ України'!$B$4</definedName>
    <definedName name="Load_ID_10" localSheetId="10">'[18]7  Інші витрати'!#REF!</definedName>
    <definedName name="Load_ID_10" localSheetId="11">'[18]7  Інші витрати'!#REF!</definedName>
    <definedName name="Load_ID_10">'[18]7  Інші витрати'!#REF!</definedName>
    <definedName name="Load_ID_11">'[19]МТР Газ України'!$B$4</definedName>
    <definedName name="Load_ID_12">'[19]МТР Газ України'!$B$4</definedName>
    <definedName name="Load_ID_13">'[19]МТР Газ України'!$B$4</definedName>
    <definedName name="Load_ID_14">'[19]МТР Газ України'!$B$4</definedName>
    <definedName name="Load_ID_15">'[19]МТР Газ України'!$B$4</definedName>
    <definedName name="Load_ID_16">'[19]МТР Газ України'!$B$4</definedName>
    <definedName name="Load_ID_17">'[19]МТР Газ України'!$B$4</definedName>
    <definedName name="Load_ID_18">'[20]МТР Газ України'!$B$4</definedName>
    <definedName name="Load_ID_19">'[21]МТР Газ України'!$B$4</definedName>
    <definedName name="Load_ID_20">'[20]МТР Газ України'!$B$4</definedName>
    <definedName name="Load_ID_200">'[16]МТР Газ України'!$B$4</definedName>
    <definedName name="Load_ID_21">'[22]МТР Газ України'!$B$4</definedName>
    <definedName name="Load_ID_23">'[21]МТР Газ України'!$B$4</definedName>
    <definedName name="Load_ID_25">'[22]МТР Газ України'!$B$4</definedName>
    <definedName name="Load_ID_542">'[23]МТР Газ України'!$B$4</definedName>
    <definedName name="Load_ID_6">'[19]МТР Газ України'!$B$4</definedName>
    <definedName name="OpDate">[6]Inform!$E$5</definedName>
    <definedName name="OpDate_21">[7]Inform!$E$5</definedName>
    <definedName name="OpDate_25">[7]Inform!$E$5</definedName>
    <definedName name="OpDate_6">[8]Inform!$E$5</definedName>
    <definedName name="QR">[24]Inform!$E$5</definedName>
    <definedName name="qw">[5]Inform!$E$5</definedName>
    <definedName name="qwert">[5]Inform!$G$2</definedName>
    <definedName name="qwerty">'[4]МТР Газ України'!$B$4</definedName>
    <definedName name="ShowFil" localSheetId="10">[14]!ShowFil</definedName>
    <definedName name="ShowFil" localSheetId="11">[14]!ShowFil</definedName>
    <definedName name="ShowFil">[15]!ShowFil</definedName>
    <definedName name="SU_ID" localSheetId="10">#REF!</definedName>
    <definedName name="SU_ID" localSheetId="11">#REF!</definedName>
    <definedName name="SU_ID">#REF!</definedName>
    <definedName name="Time_ID">'[17]МТР Газ України'!$B$1</definedName>
    <definedName name="Time_ID_10" localSheetId="10">'[18]7  Інші витрати'!#REF!</definedName>
    <definedName name="Time_ID_10" localSheetId="11">'[18]7  Інші витрати'!#REF!</definedName>
    <definedName name="Time_ID_10">'[18]7  Інші витрати'!#REF!</definedName>
    <definedName name="Time_ID_11">'[19]МТР Газ України'!$B$1</definedName>
    <definedName name="Time_ID_12">'[19]МТР Газ України'!$B$1</definedName>
    <definedName name="Time_ID_13">'[19]МТР Газ України'!$B$1</definedName>
    <definedName name="Time_ID_14">'[19]МТР Газ України'!$B$1</definedName>
    <definedName name="Time_ID_15">'[19]МТР Газ України'!$B$1</definedName>
    <definedName name="Time_ID_16">'[19]МТР Газ України'!$B$1</definedName>
    <definedName name="Time_ID_17">'[19]МТР Газ України'!$B$1</definedName>
    <definedName name="Time_ID_18">'[20]МТР Газ України'!$B$1</definedName>
    <definedName name="Time_ID_19">'[21]МТР Газ України'!$B$1</definedName>
    <definedName name="Time_ID_20">'[20]МТР Газ України'!$B$1</definedName>
    <definedName name="Time_ID_21">'[22]МТР Газ України'!$B$1</definedName>
    <definedName name="Time_ID_23">'[21]МТР Газ України'!$B$1</definedName>
    <definedName name="Time_ID_25">'[22]МТР Газ України'!$B$1</definedName>
    <definedName name="Time_ID_6">'[19]МТР Газ України'!$B$1</definedName>
    <definedName name="Time_ID0">'[17]МТР Газ України'!$F$1</definedName>
    <definedName name="Time_ID0_10" localSheetId="10">'[18]7  Інші витрати'!#REF!</definedName>
    <definedName name="Time_ID0_10" localSheetId="11">'[18]7  Інші витрати'!#REF!</definedName>
    <definedName name="Time_ID0_10">'[18]7  Інші витрати'!#REF!</definedName>
    <definedName name="Time_ID0_11">'[19]МТР Газ України'!$F$1</definedName>
    <definedName name="Time_ID0_12">'[19]МТР Газ України'!$F$1</definedName>
    <definedName name="Time_ID0_13">'[19]МТР Газ України'!$F$1</definedName>
    <definedName name="Time_ID0_14">'[19]МТР Газ України'!$F$1</definedName>
    <definedName name="Time_ID0_15">'[19]МТР Газ України'!$F$1</definedName>
    <definedName name="Time_ID0_16">'[19]МТР Газ України'!$F$1</definedName>
    <definedName name="Time_ID0_17">'[19]МТР Газ України'!$F$1</definedName>
    <definedName name="Time_ID0_18">'[20]МТР Газ України'!$F$1</definedName>
    <definedName name="Time_ID0_19">'[21]МТР Газ України'!$F$1</definedName>
    <definedName name="Time_ID0_20">'[20]МТР Газ України'!$F$1</definedName>
    <definedName name="Time_ID0_21">'[22]МТР Газ України'!$F$1</definedName>
    <definedName name="Time_ID0_23">'[21]МТР Газ України'!$F$1</definedName>
    <definedName name="Time_ID0_25">'[22]МТР Газ України'!$F$1</definedName>
    <definedName name="Time_ID0_6">'[19]МТР Газ України'!$F$1</definedName>
    <definedName name="ttttttt" localSheetId="10">#REF!</definedName>
    <definedName name="ttttttt" localSheetId="11">#REF!</definedName>
    <definedName name="ttttttt">#REF!</definedName>
    <definedName name="Unit">[6]Inform!$E$38</definedName>
    <definedName name="Unit_21">[7]Inform!$E$38</definedName>
    <definedName name="Unit_25">[7]Inform!$E$38</definedName>
    <definedName name="Unit_6">[8]Inform!$E$38</definedName>
    <definedName name="WQER">'[25]МТР Газ України'!$B$4</definedName>
    <definedName name="wr">'[25]МТР Газ України'!$B$4</definedName>
    <definedName name="yyyy" localSheetId="10">#REF!</definedName>
    <definedName name="yyyy" localSheetId="11">#REF!</definedName>
    <definedName name="yyyy">#REF!</definedName>
    <definedName name="zx">'[4]МТР Газ України'!$F$1</definedName>
    <definedName name="zxc">[5]Inform!$E$38</definedName>
    <definedName name="а" localSheetId="10">'[13]7  Інші витрати'!#REF!</definedName>
    <definedName name="а" localSheetId="11">'[13]7  Інші витрати'!#REF!</definedName>
    <definedName name="а">'[13]7  Інші витрати'!#REF!</definedName>
    <definedName name="ав" localSheetId="10">#REF!</definedName>
    <definedName name="ав" localSheetId="11">#REF!</definedName>
    <definedName name="ав">#REF!</definedName>
    <definedName name="аен">'[25]МТР Газ України'!$B$4</definedName>
    <definedName name="_xlnm.Database">'[26]Ener '!$A$1:$G$2645</definedName>
    <definedName name="в">'[27]МТР Газ України'!$F$1</definedName>
    <definedName name="ватт" localSheetId="10">'[28]БАЗА  '!#REF!</definedName>
    <definedName name="ватт" localSheetId="11">'[28]БАЗА  '!#REF!</definedName>
    <definedName name="ватт">'[28]БАЗА  '!#REF!</definedName>
    <definedName name="Д">'[16]МТР Газ України'!$B$4</definedName>
    <definedName name="е" localSheetId="10">#REF!</definedName>
    <definedName name="е" localSheetId="11">#REF!</definedName>
    <definedName name="е">#REF!</definedName>
    <definedName name="є" localSheetId="10">#REF!</definedName>
    <definedName name="є" localSheetId="11">#REF!</definedName>
    <definedName name="є">#REF!</definedName>
    <definedName name="_xlnm.Print_Titles" localSheetId="9">' V. Коефіцієнти'!$6:$6</definedName>
    <definedName name="_xlnm.Print_Titles" localSheetId="1">'I. Фін результат'!$4:$6</definedName>
    <definedName name="_xlnm.Print_Titles" localSheetId="3">'ІІ. Розр. з бюджетом'!$4:$6</definedName>
    <definedName name="_xlnm.Print_Titles" localSheetId="5">'ІІІ. Рух грош. коштів'!$4:$6</definedName>
    <definedName name="_xlnm.Print_Titles" localSheetId="0">'Осн. фін. пок.'!$42:$44</definedName>
    <definedName name="Заголовки_для_печати_МИ">'[29]1993'!$A$1:$IV$3,'[29]1993'!$A$1:$A$65536</definedName>
    <definedName name="і">[30]Inform!$F$2</definedName>
    <definedName name="ів" localSheetId="10">#REF!</definedName>
    <definedName name="ів" localSheetId="11">#REF!</definedName>
    <definedName name="ів">#REF!</definedName>
    <definedName name="ів___0" localSheetId="10">#REF!</definedName>
    <definedName name="ів___0" localSheetId="11">#REF!</definedName>
    <definedName name="ів___0">#REF!</definedName>
    <definedName name="ів_22" localSheetId="10">#REF!</definedName>
    <definedName name="ів_22" localSheetId="11">#REF!</definedName>
    <definedName name="ів_22">#REF!</definedName>
    <definedName name="ів_26" localSheetId="10">#REF!</definedName>
    <definedName name="ів_26" localSheetId="11">#REF!</definedName>
    <definedName name="ів_26">#REF!</definedName>
    <definedName name="іваіа" localSheetId="10">'[31]7  Інші витрати'!#REF!</definedName>
    <definedName name="іваіа" localSheetId="11">'[31]7  Інші витрати'!#REF!</definedName>
    <definedName name="іваіа">'[31]7  Інші витрати'!#REF!</definedName>
    <definedName name="іваф" localSheetId="10">#REF!</definedName>
    <definedName name="іваф" localSheetId="11">#REF!</definedName>
    <definedName name="іваф">#REF!</definedName>
    <definedName name="івів">'[12]МТР Газ України'!$B$1</definedName>
    <definedName name="іцу">[24]Inform!$G$2</definedName>
    <definedName name="йуц" localSheetId="10">#REF!</definedName>
    <definedName name="йуц" localSheetId="11">#REF!</definedName>
    <definedName name="йуц">#REF!</definedName>
    <definedName name="йцу" localSheetId="10">#REF!</definedName>
    <definedName name="йцу" localSheetId="11">#REF!</definedName>
    <definedName name="йцу">#REF!</definedName>
    <definedName name="йцуйй" localSheetId="10">#REF!</definedName>
    <definedName name="йцуйй" localSheetId="11">#REF!</definedName>
    <definedName name="йцуйй">#REF!</definedName>
    <definedName name="йцукц" localSheetId="10">'[31]7  Інші витрати'!#REF!</definedName>
    <definedName name="йцукц" localSheetId="11">'[31]7  Інші витрати'!#REF!</definedName>
    <definedName name="йцукц">'[31]7  Інші витрати'!#REF!</definedName>
    <definedName name="КЕ" localSheetId="10">#REF!</definedName>
    <definedName name="КЕ" localSheetId="11">#REF!</definedName>
    <definedName name="КЕ">#REF!</definedName>
    <definedName name="КЕ___0" localSheetId="10">#REF!</definedName>
    <definedName name="КЕ___0" localSheetId="11">#REF!</definedName>
    <definedName name="КЕ___0">#REF!</definedName>
    <definedName name="КЕ_22" localSheetId="10">#REF!</definedName>
    <definedName name="КЕ_22" localSheetId="11">#REF!</definedName>
    <definedName name="КЕ_22">#REF!</definedName>
    <definedName name="КЕ_26" localSheetId="10">#REF!</definedName>
    <definedName name="КЕ_26" localSheetId="11">#REF!</definedName>
    <definedName name="КЕ_26">#REF!</definedName>
    <definedName name="кен" localSheetId="10">#REF!</definedName>
    <definedName name="кен" localSheetId="11">#REF!</definedName>
    <definedName name="кен">#REF!</definedName>
    <definedName name="л" localSheetId="10">#REF!</definedName>
    <definedName name="л" localSheetId="11">#REF!</definedName>
    <definedName name="л">#REF!</definedName>
    <definedName name="_xlnm.Print_Area" localSheetId="9">' V. Коефіцієнти'!$A$1:$H$27</definedName>
    <definedName name="_xlnm.Print_Area" localSheetId="10">'6.1. Інша інфо_1'!$A$1:$O$61</definedName>
    <definedName name="_xlnm.Print_Area" localSheetId="11">'6.2. Інша інфо_2'!$A$1:$AE$60</definedName>
    <definedName name="_xlnm.Print_Area" localSheetId="1">'I. Фін результат'!$A$1:$K$99</definedName>
    <definedName name="_xlnm.Print_Area" localSheetId="7">'IV. Кап. інвестиції'!$A$1:$J$18</definedName>
    <definedName name="_xlnm.Print_Area" localSheetId="3">'ІІ. Розр. з бюджетом'!$A$1:$J$47</definedName>
    <definedName name="_xlnm.Print_Area" localSheetId="5">'ІІІ. Рух грош. коштів'!$A$1:$J$71</definedName>
    <definedName name="_xlnm.Print_Area" localSheetId="0">'Осн. фін. пок.'!$A$1:$J$129</definedName>
    <definedName name="_xlnm.Print_Area" localSheetId="4">'Розшифровка до розр з бюдж'!$A$1:$J$30</definedName>
    <definedName name="_xlnm.Print_Area" localSheetId="6">'Розшифровка до Руху'!$A$1:$J$42</definedName>
    <definedName name="_xlnm.Print_Area" localSheetId="2">'Розшифровка до Формування '!$A$1:$J$27</definedName>
    <definedName name="_xlnm.Print_Area" localSheetId="8">'Розшифровка кап '!$A$1:$J$23</definedName>
    <definedName name="_xlnm.Print_Area" localSheetId="13">'Розшифровка статутний'!$A$1:$J$24</definedName>
    <definedName name="п" localSheetId="10">'[13]7  Інші витрати'!#REF!</definedName>
    <definedName name="п" localSheetId="11">'[13]7  Інші витрати'!#REF!</definedName>
    <definedName name="п" localSheetId="6">'[13]7  Інші витрати'!#REF!</definedName>
    <definedName name="п" localSheetId="2">'[13]7  Інші витрати'!#REF!</definedName>
    <definedName name="п" localSheetId="8">'[13]7  Інші витрати'!#REF!</definedName>
    <definedName name="п">'[13]7  Інші витрати'!#REF!</definedName>
    <definedName name="пдв">'[16]МТР Газ України'!$B$4</definedName>
    <definedName name="пдв_утг">'[16]МТР Газ України'!$F$1</definedName>
    <definedName name="План" localSheetId="10">#REF!</definedName>
    <definedName name="План" localSheetId="11">#REF!</definedName>
    <definedName name="План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 localSheetId="10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 localSheetId="11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>#REF!</definedName>
    <definedName name="ппп">[32]Inform!$E$6</definedName>
    <definedName name="р" localSheetId="10">#REF!</definedName>
    <definedName name="р" localSheetId="11">#REF!</definedName>
    <definedName name="р" localSheetId="6">#REF!</definedName>
    <definedName name="р" localSheetId="2">#REF!</definedName>
    <definedName name="р" localSheetId="8">#REF!</definedName>
    <definedName name="р">#REF!</definedName>
    <definedName name="т">[33]Inform!$E$6</definedName>
    <definedName name="тариф">[34]Inform!$G$2</definedName>
    <definedName name="уйцукйцуйу" localSheetId="10">#REF!</definedName>
    <definedName name="уйцукйцуйу" localSheetId="11">#REF!</definedName>
    <definedName name="уйцукйцуйу" localSheetId="6">#REF!</definedName>
    <definedName name="уйцукйцуйу" localSheetId="2">#REF!</definedName>
    <definedName name="уйцукйцуйу" localSheetId="8">#REF!</definedName>
    <definedName name="уйцукйцуйу">#REF!</definedName>
    <definedName name="уке">[35]Inform!$G$2</definedName>
    <definedName name="УТГ">'[16]МТР Газ України'!$B$4</definedName>
    <definedName name="фів">'[25]МТР Газ України'!$B$4</definedName>
    <definedName name="фіваіф" localSheetId="10">'[31]7  Інші витрати'!#REF!</definedName>
    <definedName name="фіваіф" localSheetId="11">'[31]7  Інші витрати'!#REF!</definedName>
    <definedName name="фіваіф">'[31]7  Інші витрати'!#REF!</definedName>
    <definedName name="фф">'[27]МТР Газ України'!$F$1</definedName>
    <definedName name="ц" localSheetId="10">'[13]7  Інші витрати'!#REF!</definedName>
    <definedName name="ц" localSheetId="11">'[13]7  Інші витрати'!#REF!</definedName>
    <definedName name="ц">'[13]7  Інші витрати'!#REF!</definedName>
    <definedName name="ччч" localSheetId="10">'[36]БАЗА  '!#REF!</definedName>
    <definedName name="ччч" localSheetId="11">'[36]БАЗА  '!#REF!</definedName>
    <definedName name="ччч">'[36]БАЗА  '!#REF!</definedName>
    <definedName name="ш" localSheetId="10">#REF!</definedName>
    <definedName name="ш" localSheetId="11">#REF!</definedName>
    <definedName name="ш" localSheetId="6">#REF!</definedName>
    <definedName name="ш" localSheetId="2">#REF!</definedName>
    <definedName name="ш" localSheetId="8">#REF!</definedName>
    <definedName name="ш">#REF!</definedName>
  </definedNames>
  <calcPr calcId="162913" iterate="1"/>
</workbook>
</file>

<file path=xl/calcChain.xml><?xml version="1.0" encoding="utf-8"?>
<calcChain xmlns="http://schemas.openxmlformats.org/spreadsheetml/2006/main">
  <c r="J22" i="32" l="1"/>
  <c r="E33" i="18" l="1"/>
  <c r="E12" i="18"/>
  <c r="H14" i="26"/>
  <c r="I14" i="26"/>
  <c r="J14" i="26"/>
  <c r="G14" i="26"/>
  <c r="F15" i="26"/>
  <c r="F34" i="28"/>
  <c r="E31" i="28"/>
  <c r="E20" i="28"/>
  <c r="F14" i="26" l="1"/>
  <c r="F12" i="20" l="1"/>
  <c r="F7" i="3"/>
  <c r="E7" i="3"/>
  <c r="E14" i="29"/>
  <c r="J25" i="32" l="1"/>
  <c r="J24" i="32"/>
  <c r="J14" i="32"/>
  <c r="F10" i="32" l="1"/>
  <c r="D17" i="29"/>
  <c r="D31" i="28"/>
  <c r="D50" i="18"/>
  <c r="D33" i="18"/>
  <c r="D12" i="18"/>
  <c r="D8" i="18"/>
  <c r="C50" i="18"/>
  <c r="C49" i="18"/>
  <c r="C46" i="18"/>
  <c r="C31" i="28"/>
  <c r="C14" i="26"/>
  <c r="F94" i="20"/>
  <c r="E83" i="20"/>
  <c r="F8" i="20"/>
  <c r="D47" i="20" l="1"/>
  <c r="C46" i="14" l="1"/>
  <c r="G71" i="14" l="1"/>
  <c r="H18" i="32" l="1"/>
  <c r="E46" i="18"/>
  <c r="E49" i="18"/>
  <c r="E36" i="18"/>
  <c r="E44" i="18" l="1"/>
  <c r="G9" i="19"/>
  <c r="D7" i="27" l="1"/>
  <c r="E7" i="27"/>
  <c r="G7" i="27"/>
  <c r="H7" i="27"/>
  <c r="I7" i="27"/>
  <c r="J7" i="27"/>
  <c r="C7" i="27"/>
  <c r="E8" i="25" l="1"/>
  <c r="E7" i="25" s="1"/>
  <c r="M43" i="31"/>
  <c r="N43" i="31"/>
  <c r="O43" i="31"/>
  <c r="P43" i="31"/>
  <c r="R43" i="31"/>
  <c r="S43" i="31"/>
  <c r="T43" i="31"/>
  <c r="U43" i="31"/>
  <c r="W43" i="31"/>
  <c r="X43" i="31"/>
  <c r="Y43" i="31"/>
  <c r="Z43" i="31"/>
  <c r="B36" i="32"/>
  <c r="E11" i="21" l="1"/>
  <c r="E9" i="21" s="1"/>
  <c r="B34" i="32" l="1"/>
  <c r="D17" i="20" l="1"/>
  <c r="E17" i="20"/>
  <c r="F10" i="28" l="1"/>
  <c r="H40" i="18"/>
  <c r="I40" i="18"/>
  <c r="J40" i="18"/>
  <c r="G40" i="18"/>
  <c r="F14" i="28"/>
  <c r="F32" i="28"/>
  <c r="H31" i="28"/>
  <c r="H50" i="18" s="1"/>
  <c r="I31" i="28"/>
  <c r="I50" i="18" s="1"/>
  <c r="J31" i="28"/>
  <c r="J50" i="18" s="1"/>
  <c r="G31" i="28"/>
  <c r="G50" i="18" s="1"/>
  <c r="F17" i="28"/>
  <c r="H17" i="29"/>
  <c r="I17" i="29"/>
  <c r="J17" i="29"/>
  <c r="G17" i="29"/>
  <c r="G67" i="20"/>
  <c r="H67" i="20"/>
  <c r="I67" i="20"/>
  <c r="J67" i="20"/>
  <c r="J23" i="32"/>
  <c r="F16" i="27" l="1"/>
  <c r="F21" i="27"/>
  <c r="J17" i="20"/>
  <c r="H17" i="20"/>
  <c r="F18" i="27"/>
  <c r="F17" i="27" s="1"/>
  <c r="F15" i="27"/>
  <c r="F12" i="27"/>
  <c r="F13" i="27"/>
  <c r="H11" i="27"/>
  <c r="H39" i="20" s="1"/>
  <c r="I11" i="27"/>
  <c r="I39" i="20" s="1"/>
  <c r="J11" i="27"/>
  <c r="J39" i="20" s="1"/>
  <c r="G11" i="27"/>
  <c r="G39" i="20" s="1"/>
  <c r="F10" i="27"/>
  <c r="F9" i="27"/>
  <c r="F8" i="27"/>
  <c r="I17" i="20"/>
  <c r="G17" i="20"/>
  <c r="F7" i="27" l="1"/>
  <c r="C44" i="18"/>
  <c r="C36" i="18"/>
  <c r="C8" i="18"/>
  <c r="C21" i="18"/>
  <c r="D40" i="19"/>
  <c r="C40" i="19"/>
  <c r="F27" i="28"/>
  <c r="E8" i="29"/>
  <c r="D8" i="29"/>
  <c r="C8" i="29"/>
  <c r="E12" i="29"/>
  <c r="F11" i="29"/>
  <c r="D18" i="32" l="1"/>
  <c r="F18" i="32"/>
  <c r="J61" i="32"/>
  <c r="G61" i="32"/>
  <c r="D61" i="32"/>
  <c r="K46" i="32"/>
  <c r="M37" i="32"/>
  <c r="J37" i="32"/>
  <c r="G37" i="32"/>
  <c r="D37" i="32"/>
  <c r="B35" i="32" s="1"/>
  <c r="H25" i="32"/>
  <c r="F25" i="32"/>
  <c r="H24" i="32"/>
  <c r="F24" i="32"/>
  <c r="H23" i="32"/>
  <c r="F23" i="32"/>
  <c r="D23" i="32"/>
  <c r="N21" i="32"/>
  <c r="L21" i="32"/>
  <c r="N20" i="32"/>
  <c r="L20" i="32"/>
  <c r="N19" i="32"/>
  <c r="L19" i="32"/>
  <c r="J18" i="32"/>
  <c r="N17" i="32"/>
  <c r="L17" i="32"/>
  <c r="N16" i="32"/>
  <c r="L16" i="32"/>
  <c r="N15" i="32"/>
  <c r="L15" i="32"/>
  <c r="H14" i="32"/>
  <c r="F14" i="32"/>
  <c r="D14" i="32"/>
  <c r="N13" i="32"/>
  <c r="L13" i="32"/>
  <c r="N12" i="32"/>
  <c r="L12" i="32"/>
  <c r="N11" i="32"/>
  <c r="L11" i="32"/>
  <c r="H10" i="32"/>
  <c r="D10" i="32"/>
  <c r="C35" i="32" l="1"/>
  <c r="C34" i="32"/>
  <c r="M61" i="32"/>
  <c r="L14" i="32"/>
  <c r="L25" i="32"/>
  <c r="L23" i="32"/>
  <c r="C36" i="32"/>
  <c r="N18" i="32"/>
  <c r="F22" i="32"/>
  <c r="N23" i="32"/>
  <c r="L10" i="32"/>
  <c r="N14" i="32"/>
  <c r="N10" i="32"/>
  <c r="H22" i="32"/>
  <c r="N24" i="32"/>
  <c r="N25" i="32"/>
  <c r="L18" i="32"/>
  <c r="L24" i="32"/>
  <c r="C37" i="32" l="1"/>
  <c r="B37" i="32"/>
  <c r="N22" i="32"/>
  <c r="L22" i="32"/>
  <c r="S56" i="31" l="1"/>
  <c r="Q56" i="31"/>
  <c r="O56" i="31"/>
  <c r="K56" i="31"/>
  <c r="I56" i="31"/>
  <c r="G56" i="31"/>
  <c r="E56" i="31"/>
  <c r="M55" i="31"/>
  <c r="M54" i="31"/>
  <c r="M53" i="31"/>
  <c r="K43" i="31"/>
  <c r="J43" i="31"/>
  <c r="I43" i="31"/>
  <c r="H43" i="31"/>
  <c r="AE37" i="31"/>
  <c r="AE43" i="31" s="1"/>
  <c r="AD37" i="31"/>
  <c r="AD43" i="31" s="1"/>
  <c r="AC37" i="31"/>
  <c r="AC43" i="31" s="1"/>
  <c r="AB37" i="31"/>
  <c r="AB43" i="31" s="1"/>
  <c r="V37" i="31"/>
  <c r="V43" i="31" s="1"/>
  <c r="Q37" i="31"/>
  <c r="Q43" i="31" s="1"/>
  <c r="L37" i="31"/>
  <c r="L43" i="31" s="1"/>
  <c r="G37" i="31"/>
  <c r="G43" i="31" s="1"/>
  <c r="W17" i="31"/>
  <c r="T17" i="31"/>
  <c r="Q17" i="31"/>
  <c r="AC16" i="31"/>
  <c r="Z16" i="31"/>
  <c r="V8" i="31"/>
  <c r="R8" i="31"/>
  <c r="N8" i="31"/>
  <c r="Z17" i="31" l="1"/>
  <c r="AC17" i="31"/>
  <c r="AC8" i="31"/>
  <c r="AA37" i="31"/>
  <c r="M56" i="31"/>
  <c r="Z8" i="31"/>
  <c r="AA43" i="31" l="1"/>
  <c r="G44" i="18"/>
  <c r="V44" i="31" l="1"/>
  <c r="G44" i="31"/>
  <c r="L44" i="31"/>
  <c r="Q44" i="31"/>
  <c r="J21" i="18"/>
  <c r="I21" i="18"/>
  <c r="H21" i="18"/>
  <c r="G21" i="18"/>
  <c r="J44" i="18"/>
  <c r="I44" i="18"/>
  <c r="H44" i="18"/>
  <c r="E21" i="18"/>
  <c r="D21" i="18"/>
  <c r="AA44" i="31" l="1"/>
  <c r="F21" i="18"/>
  <c r="F59" i="18"/>
  <c r="F61" i="18"/>
  <c r="F62" i="18"/>
  <c r="F63" i="18"/>
  <c r="G66" i="18"/>
  <c r="F38" i="19"/>
  <c r="F22" i="20" l="1"/>
  <c r="F23" i="20"/>
  <c r="F24" i="20"/>
  <c r="F25" i="20"/>
  <c r="F26" i="20"/>
  <c r="F27" i="20"/>
  <c r="F28" i="20"/>
  <c r="F29" i="20"/>
  <c r="F30" i="20"/>
  <c r="F31" i="20"/>
  <c r="F32" i="20"/>
  <c r="F33" i="20"/>
  <c r="F34" i="20"/>
  <c r="F35" i="20"/>
  <c r="F36" i="20"/>
  <c r="F37" i="20"/>
  <c r="F38" i="20"/>
  <c r="F39" i="20"/>
  <c r="F13" i="20"/>
  <c r="F14" i="20"/>
  <c r="F20" i="28" l="1"/>
  <c r="D12" i="29" l="1"/>
  <c r="F26" i="28"/>
  <c r="F24" i="28"/>
  <c r="C19" i="28"/>
  <c r="D19" i="28"/>
  <c r="E19" i="28"/>
  <c r="J19" i="28"/>
  <c r="I19" i="28"/>
  <c r="H19" i="28"/>
  <c r="G19" i="28"/>
  <c r="F21" i="28"/>
  <c r="E102" i="14" l="1"/>
  <c r="E105" i="14" s="1"/>
  <c r="E98" i="14"/>
  <c r="E25" i="28"/>
  <c r="C22" i="28"/>
  <c r="D22" i="28"/>
  <c r="E22" i="28"/>
  <c r="C10" i="29" l="1"/>
  <c r="D10" i="29"/>
  <c r="E10" i="29"/>
  <c r="F33" i="19" l="1"/>
  <c r="F21" i="20" l="1"/>
  <c r="F20" i="20"/>
  <c r="J19" i="20"/>
  <c r="I19" i="20"/>
  <c r="H19" i="20"/>
  <c r="G19" i="20"/>
  <c r="F19" i="20" l="1"/>
  <c r="J9" i="20" l="1"/>
  <c r="I9" i="20"/>
  <c r="H9" i="20"/>
  <c r="G9" i="20"/>
  <c r="E17" i="29" l="1"/>
  <c r="F16" i="29"/>
  <c r="J14" i="29"/>
  <c r="I14" i="29"/>
  <c r="H14" i="29"/>
  <c r="G14" i="29"/>
  <c r="F13" i="29"/>
  <c r="J12" i="29"/>
  <c r="I12" i="29"/>
  <c r="H12" i="29"/>
  <c r="G12" i="29"/>
  <c r="C12" i="29"/>
  <c r="J10" i="29"/>
  <c r="I10" i="29"/>
  <c r="H10" i="29"/>
  <c r="G10" i="29"/>
  <c r="F9" i="29"/>
  <c r="J8" i="29"/>
  <c r="J7" i="29" s="1"/>
  <c r="I8" i="29"/>
  <c r="I7" i="29" s="1"/>
  <c r="H8" i="29"/>
  <c r="G8" i="29"/>
  <c r="G7" i="29" s="1"/>
  <c r="F11" i="3"/>
  <c r="F10" i="3"/>
  <c r="F9" i="3"/>
  <c r="F8" i="3"/>
  <c r="J7" i="3"/>
  <c r="G7" i="3"/>
  <c r="C7" i="3"/>
  <c r="F39" i="28"/>
  <c r="F38" i="28"/>
  <c r="J37" i="28"/>
  <c r="I37" i="28"/>
  <c r="H37" i="28"/>
  <c r="G37" i="28"/>
  <c r="E37" i="28"/>
  <c r="D37" i="28"/>
  <c r="C37" i="28"/>
  <c r="F36" i="28"/>
  <c r="F35" i="28"/>
  <c r="F30" i="28"/>
  <c r="F29" i="28"/>
  <c r="J28" i="28"/>
  <c r="I28" i="28"/>
  <c r="H28" i="28"/>
  <c r="G28" i="28"/>
  <c r="E28" i="28"/>
  <c r="E18" i="28" s="1"/>
  <c r="D28" i="28"/>
  <c r="C28" i="28"/>
  <c r="J25" i="28"/>
  <c r="I25" i="28"/>
  <c r="H25" i="28"/>
  <c r="G25" i="28"/>
  <c r="D25" i="28"/>
  <c r="C25" i="28"/>
  <c r="F23" i="28"/>
  <c r="F22" i="28" s="1"/>
  <c r="J22" i="28"/>
  <c r="I22" i="28"/>
  <c r="H22" i="28"/>
  <c r="G22" i="28"/>
  <c r="J13" i="28"/>
  <c r="J33" i="18" s="1"/>
  <c r="I13" i="28"/>
  <c r="I33" i="18" s="1"/>
  <c r="H13" i="28"/>
  <c r="H33" i="18" s="1"/>
  <c r="G13" i="28"/>
  <c r="G33" i="18" s="1"/>
  <c r="E13" i="28"/>
  <c r="D13" i="28"/>
  <c r="C13" i="28"/>
  <c r="J9" i="28"/>
  <c r="I9" i="28"/>
  <c r="I12" i="18" s="1"/>
  <c r="I8" i="18" s="1"/>
  <c r="H9" i="28"/>
  <c r="H12" i="18" s="1"/>
  <c r="H8" i="18" s="1"/>
  <c r="G9" i="28"/>
  <c r="G12" i="18" s="1"/>
  <c r="G8" i="18" s="1"/>
  <c r="E9" i="28"/>
  <c r="D9" i="28"/>
  <c r="C9" i="28"/>
  <c r="H7" i="29" l="1"/>
  <c r="J12" i="18"/>
  <c r="J8" i="18" s="1"/>
  <c r="C18" i="28"/>
  <c r="F8" i="29"/>
  <c r="C7" i="29"/>
  <c r="F19" i="28"/>
  <c r="F31" i="28"/>
  <c r="F28" i="28"/>
  <c r="E7" i="29"/>
  <c r="F25" i="28"/>
  <c r="I18" i="28"/>
  <c r="J18" i="28"/>
  <c r="F13" i="28"/>
  <c r="F9" i="28"/>
  <c r="F37" i="28"/>
  <c r="F12" i="29"/>
  <c r="F14" i="29"/>
  <c r="D7" i="29"/>
  <c r="F10" i="29"/>
  <c r="F17" i="29"/>
  <c r="H18" i="28"/>
  <c r="F18" i="28" l="1"/>
  <c r="F7" i="29"/>
  <c r="D58" i="18" l="1"/>
  <c r="C58" i="18"/>
  <c r="D54" i="18"/>
  <c r="C54" i="18"/>
  <c r="C64" i="18" s="1"/>
  <c r="D18" i="18"/>
  <c r="C18" i="18"/>
  <c r="E9" i="19"/>
  <c r="C9" i="19"/>
  <c r="J20" i="27"/>
  <c r="J58" i="20" s="1"/>
  <c r="I20" i="27"/>
  <c r="I58" i="20" s="1"/>
  <c r="H20" i="27"/>
  <c r="H58" i="20" s="1"/>
  <c r="G20" i="27"/>
  <c r="G58" i="20" s="1"/>
  <c r="E20" i="27"/>
  <c r="E58" i="20" s="1"/>
  <c r="E52" i="20" s="1"/>
  <c r="D20" i="27"/>
  <c r="D58" i="20" s="1"/>
  <c r="D52" i="20" s="1"/>
  <c r="C20" i="27"/>
  <c r="C58" i="20" s="1"/>
  <c r="C52" i="20" s="1"/>
  <c r="J17" i="27"/>
  <c r="I17" i="27"/>
  <c r="I51" i="20" s="1"/>
  <c r="H17" i="27"/>
  <c r="H51" i="20" s="1"/>
  <c r="G17" i="27"/>
  <c r="G51" i="20" s="1"/>
  <c r="E17" i="27"/>
  <c r="E51" i="20" s="1"/>
  <c r="E48" i="20" s="1"/>
  <c r="D17" i="27"/>
  <c r="D51" i="20" s="1"/>
  <c r="D48" i="20" s="1"/>
  <c r="D78" i="20" s="1"/>
  <c r="C17" i="27"/>
  <c r="C51" i="20" s="1"/>
  <c r="J14" i="27"/>
  <c r="J47" i="20" s="1"/>
  <c r="I14" i="27"/>
  <c r="I47" i="20" s="1"/>
  <c r="H14" i="27"/>
  <c r="H47" i="20" s="1"/>
  <c r="G14" i="27"/>
  <c r="G47" i="20" s="1"/>
  <c r="E14" i="27"/>
  <c r="D14" i="27"/>
  <c r="C14" i="27"/>
  <c r="E11" i="27"/>
  <c r="E39" i="20" s="1"/>
  <c r="E19" i="20" s="1"/>
  <c r="D11" i="27"/>
  <c r="D39" i="20" s="1"/>
  <c r="D19" i="20" s="1"/>
  <c r="C11" i="27"/>
  <c r="C39" i="20" s="1"/>
  <c r="C19" i="20" s="1"/>
  <c r="C17" i="20"/>
  <c r="C9" i="20" s="1"/>
  <c r="C18" i="20" s="1"/>
  <c r="E95" i="20"/>
  <c r="E87" i="20"/>
  <c r="E86" i="20"/>
  <c r="E85" i="20"/>
  <c r="E84" i="20"/>
  <c r="E67" i="20"/>
  <c r="E64" i="20"/>
  <c r="E40" i="20"/>
  <c r="E9" i="20"/>
  <c r="E18" i="20" s="1"/>
  <c r="D95" i="20"/>
  <c r="D87" i="20"/>
  <c r="D86" i="20"/>
  <c r="D85" i="20"/>
  <c r="D84" i="20"/>
  <c r="D67" i="20"/>
  <c r="D40" i="20"/>
  <c r="D9" i="20"/>
  <c r="C95" i="20"/>
  <c r="C87" i="20"/>
  <c r="C86" i="20"/>
  <c r="C85" i="20"/>
  <c r="C84" i="20"/>
  <c r="C83" i="20"/>
  <c r="C67" i="20"/>
  <c r="C64" i="20"/>
  <c r="C48" i="20"/>
  <c r="C40" i="20"/>
  <c r="J51" i="20" l="1"/>
  <c r="J48" i="20"/>
  <c r="D64" i="18"/>
  <c r="C78" i="20"/>
  <c r="E59" i="20"/>
  <c r="E70" i="20" s="1"/>
  <c r="E75" i="20" s="1"/>
  <c r="D34" i="18"/>
  <c r="E78" i="20"/>
  <c r="F20" i="27"/>
  <c r="F14" i="27"/>
  <c r="C79" i="20"/>
  <c r="D79" i="20"/>
  <c r="E79" i="20"/>
  <c r="F11" i="27"/>
  <c r="D18" i="20"/>
  <c r="D59" i="20" s="1"/>
  <c r="C59" i="20"/>
  <c r="D24" i="26"/>
  <c r="E24" i="26"/>
  <c r="G24" i="26"/>
  <c r="H24" i="26"/>
  <c r="I24" i="26"/>
  <c r="J24" i="26"/>
  <c r="C24" i="26"/>
  <c r="D21" i="26"/>
  <c r="E21" i="26"/>
  <c r="G21" i="26"/>
  <c r="H21" i="26"/>
  <c r="I21" i="26"/>
  <c r="J21" i="26"/>
  <c r="C21" i="26"/>
  <c r="F19" i="26"/>
  <c r="D18" i="26"/>
  <c r="E18" i="26"/>
  <c r="G18" i="26"/>
  <c r="H18" i="26"/>
  <c r="I18" i="26"/>
  <c r="J18" i="26"/>
  <c r="C18" i="26"/>
  <c r="D14" i="26"/>
  <c r="D13" i="26" s="1"/>
  <c r="E14" i="26"/>
  <c r="E13" i="26" s="1"/>
  <c r="E35" i="19" s="1"/>
  <c r="C13" i="26"/>
  <c r="C35" i="19" s="1"/>
  <c r="C27" i="19" s="1"/>
  <c r="H10" i="26"/>
  <c r="I10" i="26"/>
  <c r="J10" i="26"/>
  <c r="G10" i="26"/>
  <c r="D10" i="26"/>
  <c r="E10" i="26"/>
  <c r="C10" i="26"/>
  <c r="F25" i="26"/>
  <c r="F22" i="26"/>
  <c r="F16" i="26"/>
  <c r="F11" i="26"/>
  <c r="F9" i="26"/>
  <c r="J8" i="26"/>
  <c r="I8" i="26"/>
  <c r="H8" i="26"/>
  <c r="G8" i="26"/>
  <c r="E8" i="26"/>
  <c r="D8" i="26"/>
  <c r="C8" i="26"/>
  <c r="J13" i="26" l="1"/>
  <c r="J35" i="19"/>
  <c r="J27" i="19" s="1"/>
  <c r="H13" i="26"/>
  <c r="H35" i="19"/>
  <c r="H27" i="19" s="1"/>
  <c r="I13" i="26"/>
  <c r="I35" i="19"/>
  <c r="I27" i="19" s="1"/>
  <c r="G13" i="26"/>
  <c r="G35" i="19"/>
  <c r="G27" i="19" s="1"/>
  <c r="E82" i="20"/>
  <c r="E88" i="20" s="1"/>
  <c r="C70" i="20"/>
  <c r="C75" i="20" s="1"/>
  <c r="C17" i="19" s="1"/>
  <c r="C82" i="20"/>
  <c r="C88" i="20" s="1"/>
  <c r="F24" i="26"/>
  <c r="D70" i="20"/>
  <c r="D75" i="20" s="1"/>
  <c r="D82" i="20"/>
  <c r="D88" i="20" s="1"/>
  <c r="F18" i="26"/>
  <c r="F21" i="26"/>
  <c r="F13" i="26"/>
  <c r="F8" i="26"/>
  <c r="F10" i="26"/>
  <c r="F45" i="18" l="1"/>
  <c r="F44" i="18"/>
  <c r="F46" i="18"/>
  <c r="F47" i="18"/>
  <c r="F8" i="25" l="1"/>
  <c r="F9" i="25"/>
  <c r="F10" i="25"/>
  <c r="F11" i="25"/>
  <c r="F12" i="25"/>
  <c r="F13" i="25"/>
  <c r="F14" i="25"/>
  <c r="F15" i="25"/>
  <c r="D7" i="25"/>
  <c r="G7" i="25"/>
  <c r="H7" i="25"/>
  <c r="I7" i="25"/>
  <c r="J7" i="25"/>
  <c r="C7" i="25"/>
  <c r="F7" i="25" l="1"/>
  <c r="D90" i="14" l="1"/>
  <c r="E90" i="14"/>
  <c r="F90" i="14"/>
  <c r="E20" i="11" l="1"/>
  <c r="F20" i="11"/>
  <c r="G20" i="11"/>
  <c r="E16" i="11"/>
  <c r="F16" i="11"/>
  <c r="G16" i="11"/>
  <c r="E15" i="11"/>
  <c r="F15" i="11"/>
  <c r="G15" i="11"/>
  <c r="D15" i="11"/>
  <c r="E58" i="18" l="1"/>
  <c r="G58" i="18"/>
  <c r="H58" i="18"/>
  <c r="I58" i="18"/>
  <c r="J58" i="18"/>
  <c r="F40" i="18"/>
  <c r="F43" i="18"/>
  <c r="F48" i="18"/>
  <c r="F49" i="18"/>
  <c r="F50" i="18"/>
  <c r="G42" i="18"/>
  <c r="G41" i="18" s="1"/>
  <c r="H42" i="18"/>
  <c r="I42" i="18"/>
  <c r="J42" i="18"/>
  <c r="E8" i="18"/>
  <c r="F27" i="18"/>
  <c r="F28" i="18"/>
  <c r="F29" i="18"/>
  <c r="F30" i="18"/>
  <c r="F32" i="19"/>
  <c r="F30" i="19"/>
  <c r="F28" i="19"/>
  <c r="D27" i="19"/>
  <c r="E27" i="19"/>
  <c r="D98" i="14"/>
  <c r="F98" i="14"/>
  <c r="C98" i="14"/>
  <c r="F58" i="18" l="1"/>
  <c r="I41" i="18"/>
  <c r="H41" i="18"/>
  <c r="J41" i="18"/>
  <c r="F42" i="18"/>
  <c r="F8" i="18"/>
  <c r="J9" i="21"/>
  <c r="J55" i="18" s="1"/>
  <c r="G9" i="21"/>
  <c r="G55" i="18" s="1"/>
  <c r="H9" i="21"/>
  <c r="H55" i="18" s="1"/>
  <c r="I9" i="21"/>
  <c r="I55" i="18" s="1"/>
  <c r="D9" i="21"/>
  <c r="C9" i="21"/>
  <c r="F12" i="21"/>
  <c r="F11" i="21"/>
  <c r="F9" i="21" s="1"/>
  <c r="E47" i="14"/>
  <c r="H19" i="19"/>
  <c r="I19" i="19"/>
  <c r="J19" i="19"/>
  <c r="G19" i="19"/>
  <c r="D19" i="19"/>
  <c r="D71" i="14" s="1"/>
  <c r="E19" i="19"/>
  <c r="E71" i="14" s="1"/>
  <c r="C19" i="19"/>
  <c r="C71" i="14" s="1"/>
  <c r="G112" i="14"/>
  <c r="H112" i="14"/>
  <c r="I112" i="14"/>
  <c r="J112" i="14"/>
  <c r="G108" i="14"/>
  <c r="H108" i="14"/>
  <c r="I108" i="14"/>
  <c r="J108" i="14"/>
  <c r="C112" i="14"/>
  <c r="D112" i="14"/>
  <c r="E112" i="14"/>
  <c r="C108" i="14"/>
  <c r="D108" i="14"/>
  <c r="E108" i="14"/>
  <c r="F91" i="20"/>
  <c r="F121" i="14" s="1"/>
  <c r="D121" i="14"/>
  <c r="E121" i="14"/>
  <c r="C121" i="14"/>
  <c r="C90" i="14"/>
  <c r="D102" i="14"/>
  <c r="F102" i="14"/>
  <c r="C102" i="14"/>
  <c r="D46" i="14"/>
  <c r="D52" i="14"/>
  <c r="D56" i="14"/>
  <c r="D57" i="14"/>
  <c r="D58" i="14"/>
  <c r="D59" i="14"/>
  <c r="D63" i="14"/>
  <c r="D64" i="14"/>
  <c r="D65" i="14"/>
  <c r="D66" i="14"/>
  <c r="E46" i="14"/>
  <c r="E52" i="14"/>
  <c r="E56" i="14"/>
  <c r="E57" i="14"/>
  <c r="E58" i="14"/>
  <c r="E59" i="14"/>
  <c r="E63" i="14"/>
  <c r="E64" i="14"/>
  <c r="E65" i="14"/>
  <c r="E66" i="14"/>
  <c r="C47" i="14"/>
  <c r="C49" i="14"/>
  <c r="C50" i="14"/>
  <c r="C52" i="14"/>
  <c r="C57" i="14"/>
  <c r="C59" i="14"/>
  <c r="C56" i="14"/>
  <c r="C58" i="14"/>
  <c r="C60" i="14"/>
  <c r="C61" i="14"/>
  <c r="C63" i="14"/>
  <c r="C64" i="14"/>
  <c r="C65" i="14"/>
  <c r="C66" i="14"/>
  <c r="D20" i="11"/>
  <c r="C84" i="14"/>
  <c r="D16" i="11"/>
  <c r="D93" i="14"/>
  <c r="C93" i="14"/>
  <c r="F18" i="11"/>
  <c r="E84" i="14"/>
  <c r="D76" i="14"/>
  <c r="D81" i="14"/>
  <c r="E76" i="14"/>
  <c r="E81" i="14"/>
  <c r="F76" i="14"/>
  <c r="C76" i="14"/>
  <c r="C81" i="14"/>
  <c r="D77" i="14"/>
  <c r="E77" i="14"/>
  <c r="C77" i="14"/>
  <c r="F67" i="18"/>
  <c r="F81" i="14" s="1"/>
  <c r="E54" i="18"/>
  <c r="F57" i="18"/>
  <c r="F51" i="18"/>
  <c r="H36" i="18"/>
  <c r="I36" i="18"/>
  <c r="J36" i="18"/>
  <c r="G36" i="18"/>
  <c r="I18" i="18"/>
  <c r="D78" i="14"/>
  <c r="F9" i="18"/>
  <c r="F10" i="18"/>
  <c r="F11" i="18"/>
  <c r="F12" i="18"/>
  <c r="F77" i="14" s="1"/>
  <c r="F13" i="18"/>
  <c r="F14" i="18"/>
  <c r="F15" i="18"/>
  <c r="F16" i="18"/>
  <c r="F17" i="18"/>
  <c r="F22" i="18"/>
  <c r="F23" i="18"/>
  <c r="F24" i="18"/>
  <c r="F25" i="18"/>
  <c r="F26" i="18"/>
  <c r="F31" i="18"/>
  <c r="F32" i="18"/>
  <c r="F33" i="18"/>
  <c r="F19" i="18"/>
  <c r="F20" i="18"/>
  <c r="C36" i="19"/>
  <c r="C73" i="14" s="1"/>
  <c r="C72" i="14"/>
  <c r="H40" i="19"/>
  <c r="I40" i="19"/>
  <c r="J40" i="19"/>
  <c r="G40" i="19"/>
  <c r="E40" i="19"/>
  <c r="J36" i="19"/>
  <c r="I36" i="19"/>
  <c r="H36" i="19"/>
  <c r="G36" i="19"/>
  <c r="E36" i="19"/>
  <c r="E73" i="14" s="1"/>
  <c r="D36" i="19"/>
  <c r="D73" i="14" s="1"/>
  <c r="D72" i="14"/>
  <c r="E72" i="14"/>
  <c r="F20" i="19"/>
  <c r="F21" i="19"/>
  <c r="F22" i="19"/>
  <c r="F23" i="19"/>
  <c r="F24" i="19"/>
  <c r="F25" i="19"/>
  <c r="F26" i="19"/>
  <c r="F29" i="19"/>
  <c r="F31" i="19"/>
  <c r="F34" i="19"/>
  <c r="F35" i="19"/>
  <c r="F37" i="19"/>
  <c r="F39" i="19"/>
  <c r="F41" i="19"/>
  <c r="F42" i="19"/>
  <c r="H9" i="19"/>
  <c r="I9" i="19"/>
  <c r="J9" i="19"/>
  <c r="J53" i="14"/>
  <c r="J62" i="14" s="1"/>
  <c r="J67" i="14" s="1"/>
  <c r="J86" i="14" s="1"/>
  <c r="C69" i="14"/>
  <c r="D69" i="14"/>
  <c r="E69" i="14"/>
  <c r="D68" i="14"/>
  <c r="E68" i="14"/>
  <c r="C68" i="14"/>
  <c r="J55" i="14"/>
  <c r="H87" i="20"/>
  <c r="I87" i="20"/>
  <c r="J87" i="20"/>
  <c r="G87" i="20"/>
  <c r="H86" i="20"/>
  <c r="I86" i="20"/>
  <c r="J86" i="20"/>
  <c r="H85" i="20"/>
  <c r="I85" i="20"/>
  <c r="J85" i="20"/>
  <c r="G85" i="20"/>
  <c r="H84" i="20"/>
  <c r="I84" i="20"/>
  <c r="J84" i="20"/>
  <c r="G84" i="20"/>
  <c r="D49" i="14"/>
  <c r="D50" i="14"/>
  <c r="D61" i="14"/>
  <c r="E49" i="14"/>
  <c r="E50" i="14"/>
  <c r="E61" i="14"/>
  <c r="H18" i="20"/>
  <c r="I18" i="20"/>
  <c r="J18" i="20"/>
  <c r="F41" i="20"/>
  <c r="F42" i="20"/>
  <c r="F43" i="20"/>
  <c r="F44" i="20"/>
  <c r="F45" i="20"/>
  <c r="F46" i="20"/>
  <c r="F47" i="20"/>
  <c r="F53" i="20"/>
  <c r="F54" i="20"/>
  <c r="F55" i="20"/>
  <c r="F56" i="20"/>
  <c r="F57" i="20"/>
  <c r="F58" i="20"/>
  <c r="F61" i="20"/>
  <c r="F57" i="14" s="1"/>
  <c r="G57" i="14" s="1"/>
  <c r="H57" i="14" s="1"/>
  <c r="I57" i="14" s="1"/>
  <c r="F63" i="20"/>
  <c r="F59" i="14" s="1"/>
  <c r="G59" i="14" s="1"/>
  <c r="H59" i="14" s="1"/>
  <c r="I59" i="14" s="1"/>
  <c r="F68" i="20"/>
  <c r="F69" i="20"/>
  <c r="F71" i="20"/>
  <c r="F63" i="14" s="1"/>
  <c r="G63" i="14" s="1"/>
  <c r="H63" i="14" s="1"/>
  <c r="I63" i="14" s="1"/>
  <c r="F74" i="20"/>
  <c r="F66" i="14" s="1"/>
  <c r="G40" i="20"/>
  <c r="G52" i="20"/>
  <c r="H40" i="20"/>
  <c r="H52" i="20"/>
  <c r="I40" i="20"/>
  <c r="I52" i="20"/>
  <c r="J40" i="20"/>
  <c r="J52" i="20"/>
  <c r="D51" i="14"/>
  <c r="E51" i="14"/>
  <c r="F49" i="20"/>
  <c r="F50" i="20"/>
  <c r="F51" i="20"/>
  <c r="G48" i="20"/>
  <c r="H48" i="20"/>
  <c r="I48" i="20"/>
  <c r="D60" i="14"/>
  <c r="E60" i="14"/>
  <c r="F46" i="14"/>
  <c r="F60" i="20"/>
  <c r="F56" i="14" s="1"/>
  <c r="G56" i="14" s="1"/>
  <c r="H56" i="14" s="1"/>
  <c r="I56" i="14" s="1"/>
  <c r="F62" i="20"/>
  <c r="F58" i="14" s="1"/>
  <c r="G58" i="14" s="1"/>
  <c r="H58" i="14" s="1"/>
  <c r="I58" i="14" s="1"/>
  <c r="F65" i="20"/>
  <c r="F66" i="20"/>
  <c r="F72" i="20"/>
  <c r="F64" i="14" s="1"/>
  <c r="F73" i="20"/>
  <c r="F65" i="14" s="1"/>
  <c r="G64" i="20"/>
  <c r="H64" i="20"/>
  <c r="I64" i="20"/>
  <c r="J64" i="20"/>
  <c r="J95" i="20"/>
  <c r="I95" i="20"/>
  <c r="H95" i="20"/>
  <c r="G95" i="20"/>
  <c r="F93" i="20"/>
  <c r="F92" i="20"/>
  <c r="F90" i="20"/>
  <c r="F83" i="20"/>
  <c r="F80" i="20"/>
  <c r="F77" i="20"/>
  <c r="F69" i="14" s="1"/>
  <c r="F17" i="20"/>
  <c r="F16" i="20"/>
  <c r="F15" i="20"/>
  <c r="F11" i="20"/>
  <c r="F10" i="20"/>
  <c r="F11" i="19"/>
  <c r="F12" i="19"/>
  <c r="F14" i="19"/>
  <c r="F15" i="19"/>
  <c r="F16" i="19"/>
  <c r="F13" i="19"/>
  <c r="F10" i="19"/>
  <c r="F39" i="18"/>
  <c r="F38" i="18"/>
  <c r="F37" i="18"/>
  <c r="B55" i="14"/>
  <c r="G46" i="14" l="1"/>
  <c r="H46" i="14" s="1"/>
  <c r="I46" i="14" s="1"/>
  <c r="E48" i="14"/>
  <c r="F8" i="11" s="1"/>
  <c r="F19" i="11"/>
  <c r="C51" i="14"/>
  <c r="D84" i="14"/>
  <c r="E19" i="11" s="1"/>
  <c r="G18" i="11"/>
  <c r="E89" i="14"/>
  <c r="D89" i="14"/>
  <c r="D105" i="14"/>
  <c r="D106" i="14" s="1"/>
  <c r="C105" i="14"/>
  <c r="C106" i="14" s="1"/>
  <c r="C89" i="14"/>
  <c r="F89" i="14"/>
  <c r="F105" i="14"/>
  <c r="F106" i="14" s="1"/>
  <c r="G78" i="20"/>
  <c r="F40" i="20"/>
  <c r="F50" i="14" s="1"/>
  <c r="G50" i="14" s="1"/>
  <c r="H50" i="14" s="1"/>
  <c r="I50" i="14" s="1"/>
  <c r="F67" i="20"/>
  <c r="F61" i="14" s="1"/>
  <c r="G61" i="14" s="1"/>
  <c r="H61" i="14" s="1"/>
  <c r="I61" i="14" s="1"/>
  <c r="F9" i="20"/>
  <c r="F18" i="20" s="1"/>
  <c r="F64" i="20"/>
  <c r="F60" i="14" s="1"/>
  <c r="G60" i="14" s="1"/>
  <c r="H60" i="14" s="1"/>
  <c r="I60" i="14" s="1"/>
  <c r="I78" i="20"/>
  <c r="D19" i="11"/>
  <c r="F84" i="14"/>
  <c r="G19" i="11" s="1"/>
  <c r="F27" i="19"/>
  <c r="F72" i="14" s="1"/>
  <c r="G72" i="14" s="1"/>
  <c r="H72" i="14" s="1"/>
  <c r="I72" i="14" s="1"/>
  <c r="F41" i="18"/>
  <c r="C80" i="14"/>
  <c r="J52" i="18"/>
  <c r="I52" i="18"/>
  <c r="D80" i="14"/>
  <c r="H52" i="18"/>
  <c r="F60" i="18"/>
  <c r="E64" i="18"/>
  <c r="E80" i="14" s="1"/>
  <c r="G54" i="18"/>
  <c r="G64" i="18" s="1"/>
  <c r="I54" i="18"/>
  <c r="I64" i="18" s="1"/>
  <c r="F56" i="18"/>
  <c r="F36" i="18"/>
  <c r="E18" i="18"/>
  <c r="E34" i="18" s="1"/>
  <c r="E78" i="14" s="1"/>
  <c r="I34" i="18"/>
  <c r="D43" i="19"/>
  <c r="D74" i="14" s="1"/>
  <c r="F40" i="19"/>
  <c r="F9" i="19"/>
  <c r="F36" i="19"/>
  <c r="F73" i="14" s="1"/>
  <c r="G73" i="14" s="1"/>
  <c r="H73" i="14" s="1"/>
  <c r="I73" i="14" s="1"/>
  <c r="F19" i="19"/>
  <c r="F71" i="14" s="1"/>
  <c r="H71" i="14" s="1"/>
  <c r="I71" i="14" s="1"/>
  <c r="C43" i="19"/>
  <c r="C74" i="14" s="1"/>
  <c r="F95" i="20"/>
  <c r="H78" i="20"/>
  <c r="F48" i="20"/>
  <c r="F51" i="14" s="1"/>
  <c r="G51" i="14" s="1"/>
  <c r="H51" i="14" s="1"/>
  <c r="I51" i="14" s="1"/>
  <c r="F87" i="20"/>
  <c r="F86" i="20"/>
  <c r="H59" i="20"/>
  <c r="H82" i="20" s="1"/>
  <c r="H88" i="20" s="1"/>
  <c r="H54" i="14" s="1"/>
  <c r="G18" i="20"/>
  <c r="G59" i="20" s="1"/>
  <c r="F117" i="14"/>
  <c r="I79" i="20"/>
  <c r="F52" i="20"/>
  <c r="F52" i="14" s="1"/>
  <c r="G52" i="14" s="1"/>
  <c r="H52" i="14" s="1"/>
  <c r="I52" i="14" s="1"/>
  <c r="E17" i="19"/>
  <c r="J79" i="20"/>
  <c r="F85" i="20"/>
  <c r="G79" i="20"/>
  <c r="J78" i="20"/>
  <c r="J59" i="20"/>
  <c r="J70" i="20" s="1"/>
  <c r="J75" i="20" s="1"/>
  <c r="I59" i="20"/>
  <c r="I82" i="20" s="1"/>
  <c r="I88" i="20" s="1"/>
  <c r="I54" i="14" s="1"/>
  <c r="F84" i="20"/>
  <c r="D17" i="19"/>
  <c r="C48" i="14"/>
  <c r="D8" i="11" s="1"/>
  <c r="F49" i="14"/>
  <c r="G49" i="14" s="1"/>
  <c r="H49" i="14" s="1"/>
  <c r="I49" i="14" s="1"/>
  <c r="G18" i="18"/>
  <c r="J54" i="18"/>
  <c r="J64" i="18" s="1"/>
  <c r="H79" i="20"/>
  <c r="D47" i="14"/>
  <c r="D48" i="14" s="1"/>
  <c r="E8" i="11" s="1"/>
  <c r="E43" i="19"/>
  <c r="E74" i="14" s="1"/>
  <c r="G43" i="19"/>
  <c r="I43" i="19"/>
  <c r="H18" i="18"/>
  <c r="H34" i="18" s="1"/>
  <c r="J18" i="18"/>
  <c r="J34" i="18" s="1"/>
  <c r="J43" i="19"/>
  <c r="H43" i="19"/>
  <c r="H54" i="18"/>
  <c r="F55" i="18"/>
  <c r="E106" i="14"/>
  <c r="E53" i="14" l="1"/>
  <c r="E62" i="14" s="1"/>
  <c r="E67" i="14" s="1"/>
  <c r="J17" i="19"/>
  <c r="J76" i="20"/>
  <c r="I55" i="14"/>
  <c r="H55" i="14"/>
  <c r="G74" i="14"/>
  <c r="F47" i="14"/>
  <c r="G47" i="14" s="1"/>
  <c r="H47" i="14" s="1"/>
  <c r="I47" i="14" s="1"/>
  <c r="H70" i="20"/>
  <c r="H75" i="20" s="1"/>
  <c r="I70" i="20"/>
  <c r="I75" i="20" s="1"/>
  <c r="F78" i="20"/>
  <c r="I65" i="18"/>
  <c r="G70" i="20"/>
  <c r="G75" i="20" s="1"/>
  <c r="G82" i="20"/>
  <c r="G88" i="20" s="1"/>
  <c r="G54" i="14" s="1"/>
  <c r="G55" i="14" s="1"/>
  <c r="E54" i="14"/>
  <c r="J82" i="20"/>
  <c r="J88" i="20" s="1"/>
  <c r="C53" i="14"/>
  <c r="C62" i="14" s="1"/>
  <c r="C67" i="14" s="1"/>
  <c r="F79" i="20"/>
  <c r="F59" i="20"/>
  <c r="F70" i="20" s="1"/>
  <c r="F75" i="20" s="1"/>
  <c r="F17" i="19" s="1"/>
  <c r="D54" i="14"/>
  <c r="C54" i="14"/>
  <c r="D14" i="11" s="1"/>
  <c r="D53" i="14"/>
  <c r="D62" i="14" s="1"/>
  <c r="D67" i="14" s="1"/>
  <c r="J65" i="18"/>
  <c r="C78" i="14"/>
  <c r="F43" i="19"/>
  <c r="F74" i="14" s="1"/>
  <c r="F18" i="18"/>
  <c r="G34" i="18"/>
  <c r="H64" i="18"/>
  <c r="F54" i="18"/>
  <c r="F10" i="11" l="1"/>
  <c r="E87" i="14"/>
  <c r="E88" i="14"/>
  <c r="F12" i="11"/>
  <c r="F11" i="11"/>
  <c r="E86" i="14"/>
  <c r="I17" i="19"/>
  <c r="I76" i="20"/>
  <c r="H17" i="19"/>
  <c r="H76" i="20"/>
  <c r="G17" i="19"/>
  <c r="G76" i="20"/>
  <c r="F48" i="14"/>
  <c r="F53" i="14" s="1"/>
  <c r="F62" i="14" s="1"/>
  <c r="F67" i="14" s="1"/>
  <c r="G10" i="11" s="1"/>
  <c r="H74" i="14"/>
  <c r="I74" i="14"/>
  <c r="E14" i="11"/>
  <c r="E9" i="11"/>
  <c r="D88" i="14"/>
  <c r="D87" i="14"/>
  <c r="E12" i="11"/>
  <c r="E10" i="11"/>
  <c r="E11" i="11"/>
  <c r="D86" i="14"/>
  <c r="E55" i="14"/>
  <c r="F14" i="11"/>
  <c r="F9" i="11"/>
  <c r="C87" i="14"/>
  <c r="D11" i="11"/>
  <c r="C88" i="14"/>
  <c r="D10" i="11"/>
  <c r="F82" i="20"/>
  <c r="F88" i="20" s="1"/>
  <c r="F54" i="14" s="1"/>
  <c r="C86" i="14"/>
  <c r="D12" i="11"/>
  <c r="D55" i="14"/>
  <c r="C55" i="14"/>
  <c r="D9" i="11"/>
  <c r="F34" i="18"/>
  <c r="F78" i="14" s="1"/>
  <c r="H65" i="18"/>
  <c r="F64" i="18"/>
  <c r="F76" i="20" l="1"/>
  <c r="F68" i="14" s="1"/>
  <c r="G8" i="11"/>
  <c r="G48" i="14"/>
  <c r="F88" i="14"/>
  <c r="G12" i="11"/>
  <c r="F86" i="14"/>
  <c r="F87" i="14"/>
  <c r="G11" i="11"/>
  <c r="F80" i="14"/>
  <c r="G52" i="18"/>
  <c r="G65" i="18" s="1"/>
  <c r="G68" i="18" s="1"/>
  <c r="H66" i="18" s="1"/>
  <c r="H68" i="18" s="1"/>
  <c r="I66" i="18" s="1"/>
  <c r="I68" i="18" s="1"/>
  <c r="J66" i="18" s="1"/>
  <c r="J68" i="18" s="1"/>
  <c r="H48" i="14" l="1"/>
  <c r="G53" i="14"/>
  <c r="G62" i="14" s="1"/>
  <c r="G67" i="14" s="1"/>
  <c r="G86" i="14" s="1"/>
  <c r="G14" i="11"/>
  <c r="F55" i="14"/>
  <c r="G9" i="11"/>
  <c r="F52" i="18"/>
  <c r="I48" i="14" l="1"/>
  <c r="I53" i="14" s="1"/>
  <c r="I62" i="14" s="1"/>
  <c r="I67" i="14" s="1"/>
  <c r="I86" i="14" s="1"/>
  <c r="H53" i="14"/>
  <c r="H62" i="14" s="1"/>
  <c r="H67" i="14" s="1"/>
  <c r="H86" i="14" s="1"/>
  <c r="F65" i="18"/>
  <c r="F68" i="18" s="1"/>
  <c r="F79" i="14"/>
  <c r="F82" i="14" s="1"/>
  <c r="E42" i="18" l="1"/>
  <c r="D42" i="18"/>
  <c r="D41" i="18" s="1"/>
  <c r="D52" i="18" s="1"/>
  <c r="C42" i="18"/>
  <c r="E41" i="18" l="1"/>
  <c r="E52" i="18" s="1"/>
  <c r="C41" i="18"/>
  <c r="C52" i="18" s="1"/>
  <c r="D65" i="18"/>
  <c r="D68" i="18" s="1"/>
  <c r="D79" i="14"/>
  <c r="D82" i="14" s="1"/>
  <c r="E65" i="18" l="1"/>
  <c r="E68" i="18" s="1"/>
  <c r="E79" i="14"/>
  <c r="E82" i="14" s="1"/>
  <c r="C65" i="18"/>
  <c r="C68" i="18" s="1"/>
  <c r="C79" i="14"/>
  <c r="C82" i="14" s="1"/>
</calcChain>
</file>

<file path=xl/sharedStrings.xml><?xml version="1.0" encoding="utf-8"?>
<sst xmlns="http://schemas.openxmlformats.org/spreadsheetml/2006/main" count="1326" uniqueCount="546">
  <si>
    <t>Код рядка</t>
  </si>
  <si>
    <t>капітальне будівництво</t>
  </si>
  <si>
    <t>придбання (виготовлення) основних засобів</t>
  </si>
  <si>
    <t>придбання (створення) нематеріальних активів</t>
  </si>
  <si>
    <t>Фінансовий результат від операційної діяльності</t>
  </si>
  <si>
    <t>Витрати на оплату праці</t>
  </si>
  <si>
    <t>Відрахування на соціальні заходи</t>
  </si>
  <si>
    <t>Амортизація</t>
  </si>
  <si>
    <t>за ЗКГНГ</t>
  </si>
  <si>
    <t>за СПОДУ</t>
  </si>
  <si>
    <t xml:space="preserve">за  КВЕД  </t>
  </si>
  <si>
    <t xml:space="preserve">Телефон </t>
  </si>
  <si>
    <t xml:space="preserve">Прізвище та ініціали керівника  </t>
  </si>
  <si>
    <t xml:space="preserve">Підприємство  </t>
  </si>
  <si>
    <t xml:space="preserve">Організаційно-правова форма </t>
  </si>
  <si>
    <t xml:space="preserve">Вид економічної діяльності    </t>
  </si>
  <si>
    <t xml:space="preserve">Галузь     </t>
  </si>
  <si>
    <t xml:space="preserve">Код рядка </t>
  </si>
  <si>
    <t>Усього доходів</t>
  </si>
  <si>
    <t>Територія</t>
  </si>
  <si>
    <t>Форма власності</t>
  </si>
  <si>
    <t>витрати на аудиторські послуги</t>
  </si>
  <si>
    <t>Валовий прибуток (збиток)</t>
  </si>
  <si>
    <t xml:space="preserve">прибуток </t>
  </si>
  <si>
    <t>збиток</t>
  </si>
  <si>
    <t>Резервний фонд</t>
  </si>
  <si>
    <t>Інші операційні витрати</t>
  </si>
  <si>
    <t>придбання (виготовлення) інших необоротних матеріальних активів</t>
  </si>
  <si>
    <t>Чистий грошовий потік</t>
  </si>
  <si>
    <t>Забезпечення</t>
  </si>
  <si>
    <t>х</t>
  </si>
  <si>
    <t>витрати на службові відрядження</t>
  </si>
  <si>
    <t>витрати на зв’язок</t>
  </si>
  <si>
    <t>витрати на оплату праці</t>
  </si>
  <si>
    <t>відрахування на соціальні заходи</t>
  </si>
  <si>
    <t>амортизація основних засобів і нематеріальних активів загальногосподарського призначення</t>
  </si>
  <si>
    <t>витрати на операційну оренду основних засобів та роялті, що мають загальногосподарське призначення</t>
  </si>
  <si>
    <t>витрати на страхування майна загальногосподарського призначення</t>
  </si>
  <si>
    <t>витрати на страхування загальногосподарського персоналу</t>
  </si>
  <si>
    <t xml:space="preserve">організаційно-технічні послуги </t>
  </si>
  <si>
    <t>юридичні послуги</t>
  </si>
  <si>
    <t>послуги з оцінки майна</t>
  </si>
  <si>
    <t>витрати на охорону праці загальногосподарського персоналу</t>
  </si>
  <si>
    <t xml:space="preserve">витрати на підвищення кваліфікації та перепідготовку кадрів </t>
  </si>
  <si>
    <t>витрати на поліпшення основних фондів</t>
  </si>
  <si>
    <t>відрахування до резерву сумнівних боргів</t>
  </si>
  <si>
    <t>№ з/п</t>
  </si>
  <si>
    <t xml:space="preserve">Надходження від продажу акцій та облігацій </t>
  </si>
  <si>
    <t>Залучення кредитних коштів</t>
  </si>
  <si>
    <t>Усього</t>
  </si>
  <si>
    <t>Відсоток</t>
  </si>
  <si>
    <t>Залишок нерозподіленого прибутку (непокритого збитку) на початок звітного періоду</t>
  </si>
  <si>
    <t>Залишок нерозподіленого прибутку (непокритого збитку) на кінець звітного періоду</t>
  </si>
  <si>
    <t>відрахування до недержавних пенсійних фондів</t>
  </si>
  <si>
    <t>амортизація основних засобів і нематеріальних активів</t>
  </si>
  <si>
    <t>консультаційні та інформаційні послуги</t>
  </si>
  <si>
    <t>Зобов'язання</t>
  </si>
  <si>
    <t xml:space="preserve">Сума, валюта за договорами </t>
  </si>
  <si>
    <t>Процентна ставка</t>
  </si>
  <si>
    <t>модернізація, модифікація (добудова, дообладнання, реконструкція) основних засобів</t>
  </si>
  <si>
    <t>Розвиток виробництва</t>
  </si>
  <si>
    <t>витрати на благодійну допомогу</t>
  </si>
  <si>
    <t xml:space="preserve">Вид кредитного продукту та цільове призначення </t>
  </si>
  <si>
    <t xml:space="preserve">ІV </t>
  </si>
  <si>
    <t xml:space="preserve">ІІІ </t>
  </si>
  <si>
    <t xml:space="preserve">І </t>
  </si>
  <si>
    <t xml:space="preserve">ІІ </t>
  </si>
  <si>
    <t>витрати на утримання основних фондів, інших необоротних активів загальногосподарського використання,  у тому числі:</t>
  </si>
  <si>
    <t>(посада)</t>
  </si>
  <si>
    <t>(підпис)</t>
  </si>
  <si>
    <t>витрати на рекламу</t>
  </si>
  <si>
    <t>рік</t>
  </si>
  <si>
    <t>Інші операційні витрати, усього, у тому числі:</t>
  </si>
  <si>
    <t>Капітальні інвестиції, усього,
у тому числі:</t>
  </si>
  <si>
    <t>податок на доходи фізичних осіб</t>
  </si>
  <si>
    <t>акцизний податок</t>
  </si>
  <si>
    <t>Бюджетне фінансування</t>
  </si>
  <si>
    <t>інші платежі (розшифрувати)</t>
  </si>
  <si>
    <t>у тому числі за кварталами</t>
  </si>
  <si>
    <t>Фінансовий результат до оподаткування</t>
  </si>
  <si>
    <t>І. Формування фінансових результатів</t>
  </si>
  <si>
    <t>Оптимальне значення</t>
  </si>
  <si>
    <t>Примітки</t>
  </si>
  <si>
    <t xml:space="preserve">         (ініціали, прізвище)    </t>
  </si>
  <si>
    <t>у тому числі:</t>
  </si>
  <si>
    <t>рентна плата за транспортування</t>
  </si>
  <si>
    <t>_____________________________</t>
  </si>
  <si>
    <t>Середньооблікова кількість штатних працівників</t>
  </si>
  <si>
    <t>витрати, пов'язані з використанням власних службових автомобілів</t>
  </si>
  <si>
    <t>інші адміністративні витрати (розшифрувати)</t>
  </si>
  <si>
    <t>Фінансові витрати (розшифрувати)</t>
  </si>
  <si>
    <t>Втрати від участі в капіталі (розшифрувати)</t>
  </si>
  <si>
    <t>Інші фонди (розшифрувати)</t>
  </si>
  <si>
    <t>Інші цілі (розшифрувати)</t>
  </si>
  <si>
    <t>Усього витрат</t>
  </si>
  <si>
    <t>Інформація</t>
  </si>
  <si>
    <t>інші витрати (розшифрувати)</t>
  </si>
  <si>
    <t>інші витрати на збут (розшифрувати)</t>
  </si>
  <si>
    <t>Найменування  банку</t>
  </si>
  <si>
    <t>Інші джерела (розшифрувати)</t>
  </si>
  <si>
    <t>(ініціали, прізвище)</t>
  </si>
  <si>
    <t>за КОАТУУ</t>
  </si>
  <si>
    <t>за КОПФГ</t>
  </si>
  <si>
    <t xml:space="preserve">за ЄДРПОУ </t>
  </si>
  <si>
    <t>(найменування підприємства)</t>
  </si>
  <si>
    <t>Рік</t>
  </si>
  <si>
    <t>Витрати на збут</t>
  </si>
  <si>
    <t>Адміністративні витрати</t>
  </si>
  <si>
    <t>EBITDA</t>
  </si>
  <si>
    <t>Власний капітал</t>
  </si>
  <si>
    <t>Розподіл чистого прибутку</t>
  </si>
  <si>
    <t>ІІІ. Рух грошових коштів</t>
  </si>
  <si>
    <t>IІ. Розрахунки з бюджетом</t>
  </si>
  <si>
    <t>І. Рух коштів у результаті операційної діяльності</t>
  </si>
  <si>
    <t>II. Рух коштів у результаті інвестиційної діяльності</t>
  </si>
  <si>
    <t>Чистий рух коштів від інвестиційної діяльності </t>
  </si>
  <si>
    <t>III. Рух коштів у результаті фінансової діяльності</t>
  </si>
  <si>
    <t>Чистий рух коштів від фінансової діяльності </t>
  </si>
  <si>
    <t>Розрахунок показника EBITDA</t>
  </si>
  <si>
    <t xml:space="preserve">Вплив зміни валютних курсів на залишок коштів </t>
  </si>
  <si>
    <t>Довгострокові зобов'язання і забезпечення</t>
  </si>
  <si>
    <t>Поточні зобов'язання і забезпечення</t>
  </si>
  <si>
    <t>Собівартість реалізованої продукції (товарів, робіт, послуг)</t>
  </si>
  <si>
    <t>&gt; 1</t>
  </si>
  <si>
    <t>транспортні витрати</t>
  </si>
  <si>
    <t>витрати на зберігання та упаковку</t>
  </si>
  <si>
    <t>Коефіцієнти рентабельності та прибутковості</t>
  </si>
  <si>
    <t>Аналіз капітальних інвестицій</t>
  </si>
  <si>
    <t>Коефіцієнти фінансової стійкості та ліквідності</t>
  </si>
  <si>
    <t xml:space="preserve">І  </t>
  </si>
  <si>
    <t xml:space="preserve">ІІ  </t>
  </si>
  <si>
    <t xml:space="preserve">ІІІ  </t>
  </si>
  <si>
    <t>Стандарти звітності П(с)БОУ</t>
  </si>
  <si>
    <t>Стандарти звітності МСФЗ</t>
  </si>
  <si>
    <t>Перенесено з додаткового капіталу</t>
  </si>
  <si>
    <t>Марка</t>
  </si>
  <si>
    <t>Рік придбання</t>
  </si>
  <si>
    <t>Витрати, усього</t>
  </si>
  <si>
    <t>Договір</t>
  </si>
  <si>
    <t>Дата початку оренди</t>
  </si>
  <si>
    <t>Основні фінансові показники</t>
  </si>
  <si>
    <t>Чистий дохід від реалізації продукції (товарів, робіт, послуг)</t>
  </si>
  <si>
    <t>витрати на оренду службових автомобілів</t>
  </si>
  <si>
    <t>Загальна кошторисна вартість</t>
  </si>
  <si>
    <t>Капітальні інвестиції</t>
  </si>
  <si>
    <t>IV. Капітальні інвестиції</t>
  </si>
  <si>
    <t xml:space="preserve">IV. Капітальні інвестиції </t>
  </si>
  <si>
    <t>VI. Звіт про фінансовий стан</t>
  </si>
  <si>
    <t>V. Коефіцієнтний аналіз</t>
  </si>
  <si>
    <t>курсові різниці</t>
  </si>
  <si>
    <t>4010</t>
  </si>
  <si>
    <t>x</t>
  </si>
  <si>
    <t>Адміністративні витрати, у тому числі:</t>
  </si>
  <si>
    <t>Витрати на збут, у тому числі:</t>
  </si>
  <si>
    <t>Рентабельність EBITDA</t>
  </si>
  <si>
    <t>Коефіцієнт фінансової стійкості</t>
  </si>
  <si>
    <t>Пояснення та обґрунтування до запланованого рівня доходів/витрат</t>
  </si>
  <si>
    <t>Елементи операційних витрат</t>
  </si>
  <si>
    <t>Найменування об’єкта</t>
  </si>
  <si>
    <t>_________________________</t>
  </si>
  <si>
    <t>____________________________________________</t>
  </si>
  <si>
    <t>Коди</t>
  </si>
  <si>
    <t>інші операційні витрати (розшифрувати)</t>
  </si>
  <si>
    <t>Неконтрольована частка</t>
  </si>
  <si>
    <t>директор</t>
  </si>
  <si>
    <t>працівники</t>
  </si>
  <si>
    <t>Найменування показника</t>
  </si>
  <si>
    <t>Інформація згідно із стратегічним планом розвитку</t>
  </si>
  <si>
    <t>Усього зобов'язання і забезпечення</t>
  </si>
  <si>
    <t>Усього активи</t>
  </si>
  <si>
    <t>Доходи і витрати (деталізація)</t>
  </si>
  <si>
    <t>I. Формування фінансових результатів</t>
  </si>
  <si>
    <t>Ковенанти/обмежувальні коефіцієнти</t>
  </si>
  <si>
    <t>адміністративно-управлінський персонал</t>
  </si>
  <si>
    <t>власні кошти</t>
  </si>
  <si>
    <t>кредитні кошти</t>
  </si>
  <si>
    <t>інші джерела (зазначити джерело)</t>
  </si>
  <si>
    <t xml:space="preserve">Найменування об’єктів </t>
  </si>
  <si>
    <t>Власні кошти (розшифрувати)</t>
  </si>
  <si>
    <t>Валовий прибуток/збиток</t>
  </si>
  <si>
    <t>Питома вага в загальному обсязі реалізації, %</t>
  </si>
  <si>
    <t>кількість продукції/             наданих послуг, одиниця виміру</t>
  </si>
  <si>
    <t>Дата видачі/погашення (графік)</t>
  </si>
  <si>
    <t xml:space="preserve">Довгострокові зобов'язання, усього </t>
  </si>
  <si>
    <t>Короткострокові зобов'язання, усього</t>
  </si>
  <si>
    <t>Інші фінансові зобов'язання, усього</t>
  </si>
  <si>
    <t xml:space="preserve">у тому числі </t>
  </si>
  <si>
    <t>Рік початку                і закінчення будівництва</t>
  </si>
  <si>
    <t xml:space="preserve">               (підпис)</t>
  </si>
  <si>
    <t>Збільшення</t>
  </si>
  <si>
    <t>Характеризує ефективність використання активів підприємства</t>
  </si>
  <si>
    <t>Характеризує ефективність господарської діяльності підприємства</t>
  </si>
  <si>
    <t>Характеризує співвідношення власних та позикових коштів і залежність підприємства від зовнішніх фінансових джерел</t>
  </si>
  <si>
    <t>Характеризує інвестиційну політику підприємства</t>
  </si>
  <si>
    <t>Показує достатність ресурсів підприємства, які може бути використано для погашення його поточних зобов'язань.  Нормативним значенням для цього показника є &gt; 1–1,5</t>
  </si>
  <si>
    <t xml:space="preserve">      Загальна інформація про підприємство (резюме)</t>
  </si>
  <si>
    <t>Мета використання</t>
  </si>
  <si>
    <t>освоєння капітальних вкладень</t>
  </si>
  <si>
    <t>фінансування капітальних інвестицій (оплата грошовими коштами), усього</t>
  </si>
  <si>
    <t>План з повернення коштів</t>
  </si>
  <si>
    <t>Інші коефіцієнти/ковенанти, якщо такі передбачені умовами кредитних договорів, із зазначенням банку, валюти та суми зобов'язання на дату останньої звітності, строку погашення. У графі "Оптимальне значення" вказати граничне значення коефіцієнта</t>
  </si>
  <si>
    <t>План із залучення коштів</t>
  </si>
  <si>
    <t>(    )</t>
  </si>
  <si>
    <t>Інші операційні доходи</t>
  </si>
  <si>
    <t>Дохід від участі в капіталі</t>
  </si>
  <si>
    <t>Втрати від участі в капіталі</t>
  </si>
  <si>
    <t>Інші фінансові доходи</t>
  </si>
  <si>
    <t>Фінансові витрати</t>
  </si>
  <si>
    <t>Інші доходи, усього, у тому числі:</t>
  </si>
  <si>
    <t>Інші доходи</t>
  </si>
  <si>
    <t>Інші витрати</t>
  </si>
  <si>
    <t>Витрати з податку на прибуток</t>
  </si>
  <si>
    <t>Дохід з податку на прибуток</t>
  </si>
  <si>
    <t xml:space="preserve">Прибуток від припиненої діяльності після оподаткування </t>
  </si>
  <si>
    <t xml:space="preserve">Збиток від припиненої діяльності після оподаткування </t>
  </si>
  <si>
    <t>Залишок коштів на початок періоду</t>
  </si>
  <si>
    <t>Чистий рух коштів від операційної діяльності</t>
  </si>
  <si>
    <t>Чистий рух коштів від фінансової діяльності</t>
  </si>
  <si>
    <t>Залишок коштів на кінець періоду</t>
  </si>
  <si>
    <t>Рентабельність діяльності</t>
  </si>
  <si>
    <t>Рентабельність активів</t>
  </si>
  <si>
    <t>Рентабельність власного капіталу</t>
  </si>
  <si>
    <t>Коефіцієнт зносу основних засобів</t>
  </si>
  <si>
    <t>Необоротні активи, усього, у тому числі:</t>
  </si>
  <si>
    <t>первісна вартість</t>
  </si>
  <si>
    <t>знос</t>
  </si>
  <si>
    <t>Оборотні активи, усього, у тому числі:</t>
  </si>
  <si>
    <t>VІI. Кредитна політика</t>
  </si>
  <si>
    <t>7000</t>
  </si>
  <si>
    <t>7001</t>
  </si>
  <si>
    <t>7002</t>
  </si>
  <si>
    <t>7003</t>
  </si>
  <si>
    <t>7010</t>
  </si>
  <si>
    <t>7011</t>
  </si>
  <si>
    <t>7012</t>
  </si>
  <si>
    <t>7013</t>
  </si>
  <si>
    <t>VIII. Дані про персонал та витрати на оплату праці</t>
  </si>
  <si>
    <t>8000</t>
  </si>
  <si>
    <t>8001</t>
  </si>
  <si>
    <t>8002</t>
  </si>
  <si>
    <t>8003</t>
  </si>
  <si>
    <t>8010</t>
  </si>
  <si>
    <t>8020</t>
  </si>
  <si>
    <t>8021</t>
  </si>
  <si>
    <t>8022</t>
  </si>
  <si>
    <t>8023</t>
  </si>
  <si>
    <t>Інші операційні доходи, усього, у тому числі:</t>
  </si>
  <si>
    <t>нетипові операційні доходи (розшифрувати)</t>
  </si>
  <si>
    <t>інші операційні доходи (розшифрувати)</t>
  </si>
  <si>
    <t>інші доходи (розшифрувати)</t>
  </si>
  <si>
    <t>Інші витрати, усього, у тому числі:</t>
  </si>
  <si>
    <t>Фінансовий результат від операційної діяльності, рядок 1100</t>
  </si>
  <si>
    <t>Нараховані до сплати відрахування частини чистого прибутку, усього, у тому числі:</t>
  </si>
  <si>
    <t>погашення реструктуризованих та відстрочених сум, що підлягають сплаті в поточному році до бюджетів та державних цільових фондів</t>
  </si>
  <si>
    <t xml:space="preserve">Надходження грошових коштів від операційної діяльності </t>
  </si>
  <si>
    <t>Повернення податків і зборів, у тому числі:</t>
  </si>
  <si>
    <t>податку на додану вартість</t>
  </si>
  <si>
    <t>Надходження авансів від покупців і замовників</t>
  </si>
  <si>
    <t>Видатки грошових коштів від операційної діяльності</t>
  </si>
  <si>
    <t xml:space="preserve">Розрахунки за продукцію (товари, роботи та послуги) </t>
  </si>
  <si>
    <t xml:space="preserve">Розрахунки з оплати праці </t>
  </si>
  <si>
    <t>Зобов’язання з податків, зборів та інших обов’язкових платежів, у тому числі:</t>
  </si>
  <si>
    <t>податок на прибуток підприємств</t>
  </si>
  <si>
    <t>податок на додану вартість</t>
  </si>
  <si>
    <t>Повернення коштів до бюджету</t>
  </si>
  <si>
    <t xml:space="preserve">Надходження грошових коштів від інвестиційної діяльності </t>
  </si>
  <si>
    <t>Виручка від реалізації фінансових інвестицій</t>
  </si>
  <si>
    <t xml:space="preserve">Виручка від реалізації необоротних активів </t>
  </si>
  <si>
    <t xml:space="preserve">Видатки грошових коштів від інвестиційної діяльності </t>
  </si>
  <si>
    <t xml:space="preserve">Надходження грошових коштів від фінансової діяльності </t>
  </si>
  <si>
    <t>Надходження від власного капіталу</t>
  </si>
  <si>
    <t xml:space="preserve">Видатки грошових коштів від фінансової діяльності </t>
  </si>
  <si>
    <t>Витрачання на викуп власних акцій</t>
  </si>
  <si>
    <t>капітальний ремонт</t>
  </si>
  <si>
    <t>Зменшення</t>
  </si>
  <si>
    <t xml:space="preserve">      1. Дані про підприємство, персонал та витрати на оплату праці</t>
  </si>
  <si>
    <t>плюс амортизація, рядок 1430</t>
  </si>
  <si>
    <t>мінус операційні доходи від курсових різниць, рядок 1071</t>
  </si>
  <si>
    <t>плюс операційні витрати від курсових різниць, рядок 1081</t>
  </si>
  <si>
    <t>мінус значні нетипові операційні доходи, рядок 1072</t>
  </si>
  <si>
    <t>плюс значні нетипові операційні витрати, рядок 1082</t>
  </si>
  <si>
    <t xml:space="preserve"> У разі збільшення витрат на оплату праці в плановому році порівняно з установленим рівнем поточного року та фактом попереднього року надаються відповідні обґрунтування. </t>
  </si>
  <si>
    <t>Документ, яким затверджений титул будови,
із зазначенням органу, який його погодив</t>
  </si>
  <si>
    <t>ІІІ. Рух грошових коштів (за прямим методом)</t>
  </si>
  <si>
    <t>Цільове фінансування</t>
  </si>
  <si>
    <t>Отримано залучених коштів, усього, у тому числі:</t>
  </si>
  <si>
    <t>Повернено залучених коштів, усього, у тому числі:</t>
  </si>
  <si>
    <t>інші податки та збори (розшифрувати)</t>
  </si>
  <si>
    <t>митні платежі</t>
  </si>
  <si>
    <t xml:space="preserve">єдиний внесок на загальнообов'язкове державне соціальне страхування                      </t>
  </si>
  <si>
    <t>інші податки, збори та платежі (розшифрувати)</t>
  </si>
  <si>
    <t>Погашення податкового боргу, усього, у тому числі:</t>
  </si>
  <si>
    <t>земельний податок</t>
  </si>
  <si>
    <t>орендна плата</t>
  </si>
  <si>
    <t>Чистий фінансовий результат</t>
  </si>
  <si>
    <t>Чистий фінансовий результат, у тому числі:</t>
  </si>
  <si>
    <t>Одиниця виміру, тис. грн</t>
  </si>
  <si>
    <t xml:space="preserve">Прибуток </t>
  </si>
  <si>
    <t>Збиток</t>
  </si>
  <si>
    <t>рентна плата за користування надрами</t>
  </si>
  <si>
    <t>основні засоби</t>
  </si>
  <si>
    <t>гроші та їх еквіваленти</t>
  </si>
  <si>
    <t>У тому числі державні гранти і субсидії</t>
  </si>
  <si>
    <t>У тому числі фінансові запозичення</t>
  </si>
  <si>
    <t>довгострокові зобов'язання</t>
  </si>
  <si>
    <t>короткострокові зобов'язання</t>
  </si>
  <si>
    <t>інші фінансові зобов'язання</t>
  </si>
  <si>
    <t>Середньомісячні витрати на оплату праці одного працівника (грн), усього, у тому числі:</t>
  </si>
  <si>
    <t>Витрати на сировину та основні матеріали</t>
  </si>
  <si>
    <t>Витрати на електроенергію</t>
  </si>
  <si>
    <t>Витрати, що здійснюються для підтримання об’єкта в робочому стані (проведення ремонту, технічного огляду, нагляду, обслуговування тощо)</t>
  </si>
  <si>
    <t>Амортизація основних засобів і нематеріальних активів</t>
  </si>
  <si>
    <t>Інші витрати (розшифрувати)</t>
  </si>
  <si>
    <t>Виручка від реалізації продукції (товарів, робіт, послуг)</t>
  </si>
  <si>
    <t>Цільове фінансування  (розшифрувати)</t>
  </si>
  <si>
    <t>Коефіцієнт відношення капітальних інвестицій до амортизації
(капітальні інвестиції, рядок 4000 / амортизація, рядок 1430)</t>
  </si>
  <si>
    <t>Коефіцієнт відношення капітальних інвестицій до чистого доходу від реалізації продукції (товарів, робіт, послуг)
(капітальні інвестиції, рядок 4000 / чистий дохід від реалізації продукції (товарів, робіт, послуг), рядок 1000)</t>
  </si>
  <si>
    <t>Коефіцієнт зносу основних засобів 
(сума зносу, рядок 6003 / первісна вартість основних засобів, рядок 6002)</t>
  </si>
  <si>
    <t>Фонд оплати праці, тис. грн, у тому числі:</t>
  </si>
  <si>
    <t>Витрати на оплату праці, тис. грн, у тому числі:</t>
  </si>
  <si>
    <t>чистий дохід  від реалізації продукції (товарів, робіт, послуг),     тис. грн</t>
  </si>
  <si>
    <t>ціна одиниці     (вартість  продукції/     наданих послуг), грн</t>
  </si>
  <si>
    <t>тис. грн (без ПДВ)</t>
  </si>
  <si>
    <t>Валова рентабельність
(валовий прибуток, рядок 1020 / чистий дохід від реалізації продукції (товарів, робіт, послуг), рядок 1000) х 100, %</t>
  </si>
  <si>
    <t>Рентабельність EBITDA
(EBITDA, рядок 1310 / чистий дохід від реалізації продукції (товарів, робіт, послуг), рядок 1000) х 100, %</t>
  </si>
  <si>
    <t>Рентабельність діяльності
(чистий фінансовий результат, рядок 1200 / чистий дохід від реалізації продукції (товарів, робіт, послуг), рядок 1000) х 100, %</t>
  </si>
  <si>
    <t>Рентабельність активів
(чистий фінансовий результат, рядок 1200 / вартість активів, рядок 6020) х 100, %</t>
  </si>
  <si>
    <t>{Додаток 1 в редакції Наказу Міністерства економічного розвитку і торгівлі № 1394 від 03.11.2015}</t>
  </si>
  <si>
    <t xml:space="preserve">Місце знаходження  </t>
  </si>
  <si>
    <t xml:space="preserve">    </t>
  </si>
  <si>
    <t>(тис. грн.)</t>
  </si>
  <si>
    <t>Первісна балансова вартість введених потужностей на початок планового року (зазначити рік)</t>
  </si>
  <si>
    <t>Незавершене будівництво на початок планового року (зазначити рік)</t>
  </si>
  <si>
    <t xml:space="preserve">у тому числі за кварталами </t>
  </si>
  <si>
    <t>(тис.грн.)</t>
  </si>
  <si>
    <t>Поповнення статутного капіталу підприємства</t>
  </si>
  <si>
    <t xml:space="preserve">Направлення коштів на: </t>
  </si>
  <si>
    <t xml:space="preserve">Усього виплат </t>
  </si>
  <si>
    <t>ПДВ, що підлягає сплаті до бюджету за підсумками звітного періоду</t>
  </si>
  <si>
    <t>ПДВ, що підлягає відшкодуванню з бюджету за підсумками звітного періоду</t>
  </si>
  <si>
    <t>Усього пасиви</t>
  </si>
  <si>
    <t>Контроль</t>
  </si>
  <si>
    <t xml:space="preserve">      2. Інформація про бізнес підприємства (код рядка 1000 фінансового плану)</t>
  </si>
  <si>
    <t xml:space="preserve">      3. Діючі фінансові зобов'язання підприємства</t>
  </si>
  <si>
    <t xml:space="preserve">      4. Інформація щодо отримання та повернення залучених коштів</t>
  </si>
  <si>
    <t>5. Витрати, пов'язані з використанням власних службових автомобілів (у складі адміністративних витрат, рядок 1031)</t>
  </si>
  <si>
    <t>6. Витрати на оренду службових автомобілів (у складі адміністративних витрат, рядок 1032)</t>
  </si>
  <si>
    <t>8. Капітальне будівництво (рядок 4010 таблиці 4)</t>
  </si>
  <si>
    <t>Таблиця 6</t>
  </si>
  <si>
    <t>Продовження Таблиці 6</t>
  </si>
  <si>
    <t>Таблиця 7</t>
  </si>
  <si>
    <t>Таблиця 5</t>
  </si>
  <si>
    <t>Таблиця 4</t>
  </si>
  <si>
    <t>Таблиця 3</t>
  </si>
  <si>
    <t>Таблиця 2</t>
  </si>
  <si>
    <t>Таблиця 1</t>
  </si>
  <si>
    <r>
      <t xml:space="preserve">Середня кількість працівників </t>
    </r>
    <r>
      <rPr>
        <sz val="16"/>
        <rFont val="Times New Roman"/>
        <family val="1"/>
        <charset val="204"/>
      </rPr>
      <t>(штатних працівників, зовнішніх сумісників та працівників, що працюють за цивільно-правовими договорами)</t>
    </r>
    <r>
      <rPr>
        <b/>
        <sz val="16"/>
        <rFont val="Times New Roman"/>
        <family val="1"/>
        <charset val="204"/>
      </rPr>
      <t>, у тому числі:</t>
    </r>
  </si>
  <si>
    <t>Усього нараховано виплат</t>
  </si>
  <si>
    <t>Матеріальні витрати</t>
  </si>
  <si>
    <t>(тис.грн)</t>
  </si>
  <si>
    <t>(тис. грн)</t>
  </si>
  <si>
    <t xml:space="preserve">Нраховані до сплати податки та збори до Державного бюджету України (податкові платежі) </t>
  </si>
  <si>
    <t>Нараховані до сплати податки та збори до місцевих бюджетів (податкові платежі)</t>
  </si>
  <si>
    <t>Нараховані до сплати інші податки, збори та платежі</t>
  </si>
  <si>
    <t xml:space="preserve"> (посада)</t>
  </si>
  <si>
    <t>Нараховані до сплати податки, збори та інші обов'язкові платежі</t>
  </si>
  <si>
    <t>Нараховані до сплати податки та збори до Державного бюджету України (податкові платежі), усього, у тому числі:</t>
  </si>
  <si>
    <t>військовий збір</t>
  </si>
  <si>
    <t>Нараховані до сплати податки та збори до місцевих бюджетів (податкові платежі), усього, у тому числі:</t>
  </si>
  <si>
    <t>Нараховані до сплати інші податки, збори та платежі, усього, у тому числі:</t>
  </si>
  <si>
    <r>
      <t>Інші надходження (розшифрувати)</t>
    </r>
    <r>
      <rPr>
        <i/>
        <sz val="16"/>
        <rFont val="Times New Roman"/>
        <family val="1"/>
        <charset val="204"/>
      </rPr>
      <t xml:space="preserve"> </t>
    </r>
  </si>
  <si>
    <t xml:space="preserve">акцизний податок </t>
  </si>
  <si>
    <t xml:space="preserve">єдиний внесок на загальнообов'язкове державне соціальне страхування    </t>
  </si>
  <si>
    <t>Надходження від отримання субсидій, дотацій</t>
  </si>
  <si>
    <t>Надходження від повернення авансів</t>
  </si>
  <si>
    <t>Надходження від відсотків за залишками коштів на поточних рахунках</t>
  </si>
  <si>
    <t>Витрачання на придбання фінансових інвестицій, у тому числі:</t>
  </si>
  <si>
    <t xml:space="preserve">витрачання на придбання акцій та облігацій </t>
  </si>
  <si>
    <t>Витрачання на придбання необоротних активів, у тому числі:</t>
  </si>
  <si>
    <r>
      <t>придбання (створення) нематеріальних активів (розшифрувати)</t>
    </r>
    <r>
      <rPr>
        <i/>
        <sz val="16"/>
        <rFont val="Times New Roman"/>
        <family val="1"/>
        <charset val="204"/>
      </rPr>
      <t xml:space="preserve"> </t>
    </r>
  </si>
  <si>
    <t>капітальне будівництво (розшифрувати)</t>
  </si>
  <si>
    <t>модернізація, модифікація (добудова, дообладнання, реконструкція) основних засобів (розшифрувати)</t>
  </si>
  <si>
    <t>капітальний ремонт (розшифрувати)</t>
  </si>
  <si>
    <t>Надходження від отримання позик/кредитів/облігацій/векселів</t>
  </si>
  <si>
    <t>Витрачання на сплату дивідендів</t>
  </si>
  <si>
    <t>Витрачання на сплату відсотків за користування позиковим капіталом</t>
  </si>
  <si>
    <t>Залишок коштів на початок року</t>
  </si>
  <si>
    <t>Залишок коштів на кінець року</t>
  </si>
  <si>
    <t>(тис. грн) без ПДВ</t>
  </si>
  <si>
    <t>1048/1</t>
  </si>
  <si>
    <r>
      <t>у тому числі:</t>
    </r>
    <r>
      <rPr>
        <i/>
        <sz val="16"/>
        <rFont val="Times New Roman"/>
        <family val="1"/>
        <charset val="204"/>
      </rPr>
      <t xml:space="preserve"> </t>
    </r>
  </si>
  <si>
    <t xml:space="preserve">Найменування видів діяльності </t>
  </si>
  <si>
    <t>VІІ. Розподіл коштів, отриманих з  бюджету на поповнення Статутного капіталу</t>
  </si>
  <si>
    <t>Надходження коштів з  бюджету</t>
  </si>
  <si>
    <t>Рентабельність власного капіталу
(чистий фінансовий результат, рядок 1200 / власний капітал, рядок 6030) х 100, %</t>
  </si>
  <si>
    <t>Коефіцієнт відношення боргу до EBITDA
(довгострокові зобов'язання, рядок 6040 + поточні зобов'язання, рядок 6050) / EBITDA, рядок 1310</t>
  </si>
  <si>
    <t>Коефіцієнт фінансової стійкості
(власний капітал, рядок 6030 / (довгострокові зобов'язання, рядок 6040 + поточні зобов'язання, рядок 6050))</t>
  </si>
  <si>
    <t>Коефіцієнт поточної ліквідності (покриття)
(оборотні активи, рядок 6010 / поточні зобов'язання, рядок 6050)</t>
  </si>
  <si>
    <t>Інформація щодо проектно-кошторисної документації (стан розроблення, затвердження, у разі затвердження зазначити орган, яким затверджено, та відповідний документ)</t>
  </si>
  <si>
    <t>тис. грн</t>
  </si>
  <si>
    <t>Інші адміністративні витрати, усього, у тому числі:</t>
  </si>
  <si>
    <t xml:space="preserve">                   (підпис)</t>
  </si>
  <si>
    <t>Собівартість реалізованої продукції (товарів, робіт, послуг)
Інші витрати, всього, у тому числі:</t>
  </si>
  <si>
    <t>Інші операційні витрати,  усього, у тому числі:</t>
  </si>
  <si>
    <t>Надходження грошових коштів від операційної діяльності</t>
  </si>
  <si>
    <t>Поповнення статутного капіталу підприємства, усього, у тому числі:</t>
  </si>
  <si>
    <t xml:space="preserve">придбання на оновлення необоротних активів </t>
  </si>
  <si>
    <t>поповнення обігових коштів підприємства</t>
  </si>
  <si>
    <t>Інші витрати на збут, усього, у тому числі:</t>
  </si>
  <si>
    <t>Інші надходження, усього, у тому числі:</t>
  </si>
  <si>
    <t>придбання (створення) нематеріальних активів, усього, у тому числі:</t>
  </si>
  <si>
    <t xml:space="preserve">модернізація, модифікація (добудова, дообладнання, реконструкція) основних засобів, усього, у тому числі: </t>
  </si>
  <si>
    <t xml:space="preserve">капітальний ремонт, усього, у тому числі: </t>
  </si>
  <si>
    <t>Витрачання на погашення позик/кредитів/облігацій/векселів</t>
  </si>
  <si>
    <t>Інші фонди, усього, у тому числі:</t>
  </si>
  <si>
    <t>Інші цілі, усього, у тому числі:</t>
  </si>
  <si>
    <t>Нараховані до сплати податки та збори до Державного бюджету України (податкові платежі)</t>
  </si>
  <si>
    <t>інші податки та збори, усього, у тому числі:</t>
  </si>
  <si>
    <t>інші податки, збори та платежі, усього, у тому числі:</t>
  </si>
  <si>
    <t>Погашення податкового боргу</t>
  </si>
  <si>
    <t>інші (штрафи, пені, неустойки),  усього, у тому числі:</t>
  </si>
  <si>
    <t xml:space="preserve">Суб'єкт управління   </t>
  </si>
  <si>
    <t>Розшифровка до Таблиці 1 "Формування фінансових результатів"</t>
  </si>
  <si>
    <t>Розшифровка до Таблиці 2 "Розрахунки з бюджетом"</t>
  </si>
  <si>
    <t>Розшифровка до Таблиці 3 "Рух грошових коштів (за прямим методом)"</t>
  </si>
  <si>
    <t>Розшифровка до Таблиці 7 "Розподіл коштів, отриманих з  бюджету на поповнення Статутного капіталу"</t>
  </si>
  <si>
    <r>
      <t>придбання (виготовлення) основних засобів (розшифрувати)</t>
    </r>
    <r>
      <rPr>
        <i/>
        <sz val="16"/>
        <rFont val="Times New Roman"/>
        <family val="1"/>
        <charset val="204"/>
      </rPr>
      <t xml:space="preserve"> </t>
    </r>
  </si>
  <si>
    <r>
      <t xml:space="preserve">Середня кількість працівників </t>
    </r>
    <r>
      <rPr>
        <sz val="16"/>
        <color theme="1"/>
        <rFont val="Times New Roman"/>
        <family val="1"/>
        <charset val="204"/>
      </rPr>
      <t>(штатних працівників, зовнішніх сумісників та працівників, що працюють за цивільно-правовими договорами)</t>
    </r>
    <r>
      <rPr>
        <b/>
        <sz val="16"/>
        <color theme="1"/>
        <rFont val="Times New Roman"/>
        <family val="1"/>
        <charset val="204"/>
      </rPr>
      <t>, у тому числі:</t>
    </r>
  </si>
  <si>
    <t xml:space="preserve"> (ініціали, прізвище)    </t>
  </si>
  <si>
    <t>Комунальне підприємство</t>
  </si>
  <si>
    <t>придбання (створення) основних засобів,  усього, у тому числі:</t>
  </si>
  <si>
    <t xml:space="preserve">Розшифровка до Таблиці 4 "Капітальні інвестиції" </t>
  </si>
  <si>
    <r>
      <t>Інші надходження (відсотки за депозитним рахунком)</t>
    </r>
    <r>
      <rPr>
        <i/>
        <sz val="16"/>
        <rFont val="Times New Roman"/>
        <family val="1"/>
        <charset val="204"/>
      </rPr>
      <t xml:space="preserve"> </t>
    </r>
  </si>
  <si>
    <t>Дохід від участі в капіталі (розшифрувати)</t>
  </si>
  <si>
    <t>Інші фінансові доходи (розшифрувати)</t>
  </si>
  <si>
    <t xml:space="preserve">Витрати на паливо </t>
  </si>
  <si>
    <t>нетипові операційні витрати (розшифрувати)</t>
  </si>
  <si>
    <t>у тому числі за основними видами діяльності за КВЕД</t>
  </si>
  <si>
    <t>інші  (штрафи, пені, неустойки) (розшифрувати)</t>
  </si>
  <si>
    <t>придбання та оновлення необоротних активів (розшифрувати)</t>
  </si>
  <si>
    <t>поповнення обігових коштів (розшифрувати)</t>
  </si>
  <si>
    <t>тис. Грн</t>
  </si>
  <si>
    <t>придбання (виготовлення) основних засобів, усього, у т.ч.:</t>
  </si>
  <si>
    <t>трактор-газонокосарка</t>
  </si>
  <si>
    <t>генератор</t>
  </si>
  <si>
    <t>комп'ютер Intel 1151 i5-8400 Coffee Lace</t>
  </si>
  <si>
    <t>водонагрівач електричний</t>
  </si>
  <si>
    <t>двигун АИР 112 м2 ( вапл 32 мм )</t>
  </si>
  <si>
    <t>мишка Logitech B100 (910-003357) Black - оптическая, проводная, 800dp + scroll 2 шт</t>
  </si>
  <si>
    <t>пальник покрівельний Т=800-1200*С; 2KW;d= 40MM плоска насадка=22ММ</t>
  </si>
  <si>
    <t>струйова трубка для миття</t>
  </si>
  <si>
    <t>апарат контрольно-касовий електронний МІНІ-Т400 МЕ КСЕФ</t>
  </si>
  <si>
    <t>монітор Dell SE2416H (210-AF2C) (2 шт)</t>
  </si>
  <si>
    <t>передача приміщень стадіон Ватутіна 14.08.19р.</t>
  </si>
  <si>
    <t>капітальний ремонт, усього, у т.ч.:</t>
  </si>
  <si>
    <t>заміна вікон частини будівлі стадіону</t>
  </si>
  <si>
    <t>2026 рік</t>
  </si>
  <si>
    <t>2027 рік</t>
  </si>
  <si>
    <t>Рентні платежі (спецводокористування)</t>
  </si>
  <si>
    <t>Екологічний податок</t>
  </si>
  <si>
    <t>Джі пі сі контроль</t>
  </si>
  <si>
    <t>Комісія банку</t>
  </si>
  <si>
    <t>Цільвові витрати з місцевого бюджету</t>
  </si>
  <si>
    <t>Обслуговування комп'ютерних програм</t>
  </si>
  <si>
    <t>Директор СКЕП "Сількомсервіс"</t>
  </si>
  <si>
    <t>Ігор МАКОВЕЙ</t>
  </si>
  <si>
    <t xml:space="preserve">відрахування частини чистого прибутку комунальними підприємствами, що є власністю Якушинецької ОТГ до бюджету Якушинецької ОТГ </t>
  </si>
  <si>
    <t>комунальними підприємствами, що є власністю Якушинецької ОТГ до бюджету Якушинецької ОТГ</t>
  </si>
  <si>
    <t>Цільові витрати</t>
  </si>
  <si>
    <t>Капітальний ремонт каналізаційно-насосної станції</t>
  </si>
  <si>
    <t>Капітальний ремоонт мережі водопостачання в с. Якушинці по вул. Депутатська</t>
  </si>
  <si>
    <t>Капітальний ремонт частини мережі центрального водовідведення</t>
  </si>
  <si>
    <r>
      <t>Інші надходження</t>
    </r>
    <r>
      <rPr>
        <i/>
        <sz val="16"/>
        <rFont val="Times New Roman"/>
        <family val="1"/>
        <charset val="204"/>
      </rPr>
      <t xml:space="preserve"> (кошти бюджету Якушинецької ОТГ на капітальні інвестиції) </t>
    </r>
  </si>
  <si>
    <t>36.00</t>
  </si>
  <si>
    <t>37.00</t>
  </si>
  <si>
    <t xml:space="preserve">за минулий 2022 рік </t>
  </si>
  <si>
    <t xml:space="preserve">за плановий 2024 рік </t>
  </si>
  <si>
    <t>Нива</t>
  </si>
  <si>
    <t>Службовий автомобіль, для задоволення потреб підприємства</t>
  </si>
  <si>
    <t>Придбання генераторів</t>
  </si>
  <si>
    <t>Спецтранспорт</t>
  </si>
  <si>
    <t>Якушинецька територіальна громада</t>
  </si>
  <si>
    <t>Якушинецьке сільське комунально-експлуатаційне підприємство "Сількомсервіс"</t>
  </si>
  <si>
    <t>Код</t>
  </si>
  <si>
    <t>Комунальна</t>
  </si>
  <si>
    <t>Надання послуг з водопостачання та водовідведення</t>
  </si>
  <si>
    <t>Послуги у сфері водопостачання та водовідведення</t>
  </si>
  <si>
    <t>с. Зарванці, вул. Зарічна, 4А, Вінницький район, Вінницька область, 23223</t>
  </si>
  <si>
    <t>Цільові надходження</t>
  </si>
  <si>
    <t>=</t>
  </si>
  <si>
    <t>Обладнання</t>
  </si>
  <si>
    <t>СКЕП "Сількомсервіс" Якушинецької сільської ради</t>
  </si>
  <si>
    <t>до Порядку складання, затвердження</t>
  </si>
  <si>
    <t>та контролю за виконанням</t>
  </si>
  <si>
    <t>фінансових планів підприємств, що</t>
  </si>
  <si>
    <t>належать до комунальної власності</t>
  </si>
  <si>
    <t>Якушинецької сільської територіальної громади</t>
  </si>
  <si>
    <t>Відділ житлово-комунального господарства, будівництва та</t>
  </si>
  <si>
    <t>земельних відносин Якушинецької сільської ради</t>
  </si>
  <si>
    <t>(найменування органу, яким погоджено фінансовий план)</t>
  </si>
  <si>
    <t>М.П.</t>
  </si>
  <si>
    <t>"___" __________20__р.         ________________</t>
  </si>
  <si>
    <t>0520688900</t>
  </si>
  <si>
    <t>ЗАТВЕРДЖЕНО</t>
  </si>
  <si>
    <t>ПОГОДЖЕНО</t>
  </si>
  <si>
    <t xml:space="preserve">Рішенням </t>
  </si>
  <si>
    <t>Якушинецької сільської ради</t>
  </si>
  <si>
    <t>Голова Якушинецької сільської ради      Василь РОМАНЮК</t>
  </si>
  <si>
    <t>Начальник відділу    Людмила МОРОЗ</t>
  </si>
  <si>
    <t>Відділ житлово-комунального господарства, будівництва та земельних відносин Якушинецької сільської ради</t>
  </si>
  <si>
    <t>Додаток 2</t>
  </si>
  <si>
    <t>ФІНАНСОВИЙ ПЛАН  
СКЕП "Сількомсервіс"
на 2025 рік</t>
  </si>
  <si>
    <t xml:space="preserve">Факт
 минулого  2023 року </t>
  </si>
  <si>
    <t xml:space="preserve">Фінансовий план 
поточного 2024 року </t>
  </si>
  <si>
    <t xml:space="preserve">Очікуваний показник до кінця поточного 2024 року </t>
  </si>
  <si>
    <t xml:space="preserve">Плановий  
2025 рік </t>
  </si>
  <si>
    <t>2028 рік</t>
  </si>
  <si>
    <t xml:space="preserve">Факт минулого 2023 року </t>
  </si>
  <si>
    <t xml:space="preserve">Фінансовий план поточного 2024 року </t>
  </si>
  <si>
    <t xml:space="preserve">Плановий 2025рік (усього) </t>
  </si>
  <si>
    <t xml:space="preserve">Плановий 2025 рік (усього) </t>
  </si>
  <si>
    <t>Благодійні внески</t>
  </si>
  <si>
    <t>до фінансового плану на 2025 рік</t>
  </si>
  <si>
    <t xml:space="preserve">Плановий 2025 рік </t>
  </si>
  <si>
    <t>Плановий 2025 рік до очікуваного на поточний 2024 рік, %</t>
  </si>
  <si>
    <t>Плановий 2025 рік до факту минулого 2023 року, %</t>
  </si>
  <si>
    <t xml:space="preserve">факт
минулого 2023 року </t>
  </si>
  <si>
    <t xml:space="preserve">фінансовий план
поточного 2024року </t>
  </si>
  <si>
    <t xml:space="preserve">плановий 2025 рік </t>
  </si>
  <si>
    <t>Плановий 2025 рік до плану
поточного 2024 року, %</t>
  </si>
  <si>
    <t>Плановий 2025 рік до факту
минулого 2023 року, %</t>
  </si>
  <si>
    <t xml:space="preserve">фінансовий план
поточного 2024 року </t>
  </si>
  <si>
    <t>плановий 2025 рік</t>
  </si>
  <si>
    <t>7. Джерела капітальних інвестицій у 2025 році</t>
  </si>
  <si>
    <t xml:space="preserve">Очікуваний показник до кінця поточного 2024року </t>
  </si>
  <si>
    <t>рентні платежі за спеціальне використання води</t>
  </si>
  <si>
    <t xml:space="preserve">Фінансовий план
поточного 2024 року </t>
  </si>
  <si>
    <t>Фактичний показник 
за минулий 2023 рік</t>
  </si>
  <si>
    <t>Плановий показник 
поточного 2024 року</t>
  </si>
  <si>
    <t>Фактичний показник 
за 9 місяців 2024 року</t>
  </si>
  <si>
    <t>Плановий 2025 рік</t>
  </si>
  <si>
    <t>Заборгованість на останню дату (31.12.2024)</t>
  </si>
  <si>
    <t>Заборгованість за кредитами на початок 2024 року</t>
  </si>
  <si>
    <t>Заборгованість за кредитами на кінець 2024 року</t>
  </si>
  <si>
    <t>7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</si>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</sst>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164" formatCode="_-* #,##0.00_₴_-;\-* #,##0.00_₴_-;_-* &quot;-&quot;??_₴_-;_-@_-"/>
    <numFmt numFmtId="165" formatCode="_-* #,##0.00\ _г_р_н_._-;\-* #,##0.00\ _г_р_н_._-;_-* &quot;-&quot;??\ _г_р_н_._-;_-@_-"/>
    <numFmt numFmtId="166" formatCode="#,##0&quot;р.&quot;;[Red]\-#,##0&quot;р.&quot;"/>
    <numFmt numFmtId="167" formatCode="#,##0.00&quot;р.&quot;;\-#,##0.00&quot;р.&quot;"/>
    <numFmt numFmtId="168" formatCode="_-* #,##0.00_р_._-;\-* #,##0.00_р_._-;_-* &quot;-&quot;??_р_._-;_-@_-"/>
    <numFmt numFmtId="169" formatCode="0.0"/>
    <numFmt numFmtId="170" formatCode="#,##0.0"/>
    <numFmt numFmtId="171" formatCode="###\ ##0.000"/>
    <numFmt numFmtId="172" formatCode="_(&quot;$&quot;* #,##0.00_);_(&quot;$&quot;* \(#,##0.00\);_(&quot;$&quot;* &quot;-&quot;??_);_(@_)"/>
    <numFmt numFmtId="173" formatCode="_(* #,##0_);_(* \(#,##0\);_(* &quot;-&quot;_);_(@_)"/>
    <numFmt numFmtId="174" formatCode="_(* #,##0.00_);_(* \(#,##0.00\);_(* &quot;-&quot;??_);_(@_)"/>
    <numFmt numFmtId="175" formatCode="#,##0.0_ ;[Red]\-#,##0.0\ "/>
    <numFmt numFmtId="176" formatCode="0.0;\(0.0\);\ ;\-"/>
    <numFmt numFmtId="177" formatCode="_(* #,##0.0_);_(* \(#,##0.0\);_(* &quot;-&quot;??_);_(@_)"/>
    <numFmt numFmtId="178" formatCode="_(* #,##0_);_(* \(#,##0\);_(* &quot;-&quot;??_);_(@_)"/>
    <numFmt numFmtId="179" formatCode="_(* #,##0.0_);_(* \(#,##0.0\);_(* &quot;-&quot;_);_(@_)"/>
  </numFmts>
  <fonts count="95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3"/>
      <name val="Times New Roman"/>
      <family val="1"/>
      <charset val="204"/>
    </font>
    <font>
      <sz val="8"/>
      <name val="Arial"/>
      <family val="2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Helv"/>
      <charset val="204"/>
    </font>
    <font>
      <sz val="11"/>
      <color indexed="8"/>
      <name val="Arial Cyr"/>
      <family val="2"/>
      <charset val="204"/>
    </font>
    <font>
      <sz val="11"/>
      <color indexed="9"/>
      <name val="Arial Cyr"/>
      <family val="2"/>
      <charset val="204"/>
    </font>
    <font>
      <b/>
      <sz val="12"/>
      <name val="Arial"/>
      <family val="2"/>
      <charset val="204"/>
    </font>
    <font>
      <sz val="10"/>
      <name val="FreeSet"/>
      <family val="2"/>
    </font>
    <font>
      <u/>
      <sz val="10"/>
      <color indexed="12"/>
      <name val="Arial"/>
      <family val="2"/>
      <charset val="204"/>
    </font>
    <font>
      <b/>
      <sz val="14"/>
      <name val="Arial"/>
      <family val="2"/>
      <charset val="204"/>
    </font>
    <font>
      <b/>
      <sz val="12"/>
      <color indexed="9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4"/>
      <color indexed="9"/>
      <name val="Arial"/>
      <family val="2"/>
      <charset val="204"/>
    </font>
    <font>
      <b/>
      <i/>
      <sz val="12"/>
      <color indexed="9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indexed="9"/>
      <name val="Arial"/>
      <family val="2"/>
      <charset val="204"/>
    </font>
    <font>
      <sz val="12"/>
      <color indexed="9"/>
      <name val="Bookman Old Style"/>
      <family val="1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color indexed="9"/>
      <name val="Arial"/>
      <family val="2"/>
      <charset val="204"/>
    </font>
    <font>
      <b/>
      <sz val="10"/>
      <name val="Arial"/>
      <family val="2"/>
      <charset val="204"/>
    </font>
    <font>
      <sz val="11"/>
      <color indexed="62"/>
      <name val="Arial Cyr"/>
      <family val="2"/>
      <charset val="204"/>
    </font>
    <font>
      <b/>
      <sz val="11"/>
      <color indexed="63"/>
      <name val="Arial Cyr"/>
      <family val="2"/>
      <charset val="204"/>
    </font>
    <font>
      <b/>
      <sz val="11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1"/>
      <color indexed="8"/>
      <name val="Arial Cyr"/>
      <family val="2"/>
      <charset val="204"/>
    </font>
    <font>
      <b/>
      <sz val="11"/>
      <color indexed="9"/>
      <name val="Arial Cyr"/>
      <family val="2"/>
      <charset val="204"/>
    </font>
    <font>
      <sz val="11"/>
      <color indexed="60"/>
      <name val="Arial Cyr"/>
      <family val="2"/>
      <charset val="204"/>
    </font>
    <font>
      <sz val="11"/>
      <color indexed="20"/>
      <name val="Arial Cyr"/>
      <family val="2"/>
      <charset val="204"/>
    </font>
    <font>
      <i/>
      <sz val="11"/>
      <color indexed="23"/>
      <name val="Arial Cyr"/>
      <family val="2"/>
      <charset val="204"/>
    </font>
    <font>
      <sz val="12"/>
      <name val="Arial Cyr"/>
      <family val="2"/>
      <charset val="204"/>
    </font>
    <font>
      <sz val="11"/>
      <color indexed="52"/>
      <name val="Arial Cyr"/>
      <family val="2"/>
      <charset val="204"/>
    </font>
    <font>
      <sz val="10"/>
      <name val="Helv"/>
    </font>
    <font>
      <sz val="11"/>
      <color indexed="10"/>
      <name val="Arial Cyr"/>
      <family val="2"/>
      <charset val="204"/>
    </font>
    <font>
      <sz val="12"/>
      <name val="Journal"/>
    </font>
    <font>
      <sz val="11"/>
      <color indexed="17"/>
      <name val="Arial Cyr"/>
      <family val="2"/>
      <charset val="204"/>
    </font>
    <font>
      <sz val="10"/>
      <name val="Tahoma"/>
      <family val="2"/>
      <charset val="204"/>
    </font>
    <font>
      <sz val="10"/>
      <name val="Petersburg"/>
    </font>
    <font>
      <b/>
      <i/>
      <sz val="1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6"/>
      <name val="Times New Roman"/>
      <family val="1"/>
      <charset val="204"/>
    </font>
    <font>
      <sz val="16"/>
      <name val="Arial Cyr"/>
      <charset val="204"/>
    </font>
    <font>
      <i/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b/>
      <u/>
      <sz val="16"/>
      <name val="Times New Roman"/>
      <family val="1"/>
      <charset val="204"/>
    </font>
    <font>
      <b/>
      <sz val="16"/>
      <name val="Arial Cyr"/>
      <charset val="204"/>
    </font>
    <font>
      <b/>
      <u/>
      <sz val="14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Arial Cyr"/>
      <charset val="204"/>
    </font>
    <font>
      <i/>
      <sz val="16"/>
      <color theme="1"/>
      <name val="Times New Roman"/>
      <family val="1"/>
      <charset val="204"/>
    </font>
    <font>
      <i/>
      <u/>
      <sz val="16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u/>
      <sz val="16"/>
      <name val="Arial Cyr"/>
      <charset val="204"/>
    </font>
    <font>
      <b/>
      <u/>
      <sz val="1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theme="1"/>
      <name val="Arial Cyr"/>
      <charset val="204"/>
    </font>
    <font>
      <sz val="18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18"/>
      <name val="Arial Cyr"/>
      <charset val="204"/>
    </font>
    <font>
      <sz val="16"/>
      <color rgb="FFFF0000"/>
      <name val="Times New Roman"/>
      <family val="1"/>
      <charset val="204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44"/>
        <bgColor indexed="64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53">
    <xf numFmtId="0" fontId="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30" fillId="2" borderId="0" applyNumberFormat="0" applyBorder="0" applyAlignment="0" applyProtection="0"/>
    <xf numFmtId="0" fontId="1" fillId="2" borderId="0" applyNumberFormat="0" applyBorder="0" applyAlignment="0" applyProtection="0"/>
    <xf numFmtId="0" fontId="30" fillId="3" borderId="0" applyNumberFormat="0" applyBorder="0" applyAlignment="0" applyProtection="0"/>
    <xf numFmtId="0" fontId="1" fillId="3" borderId="0" applyNumberFormat="0" applyBorder="0" applyAlignment="0" applyProtection="0"/>
    <xf numFmtId="0" fontId="30" fillId="4" borderId="0" applyNumberFormat="0" applyBorder="0" applyAlignment="0" applyProtection="0"/>
    <xf numFmtId="0" fontId="1" fillId="4" borderId="0" applyNumberFormat="0" applyBorder="0" applyAlignment="0" applyProtection="0"/>
    <xf numFmtId="0" fontId="30" fillId="5" borderId="0" applyNumberFormat="0" applyBorder="0" applyAlignment="0" applyProtection="0"/>
    <xf numFmtId="0" fontId="1" fillId="5" borderId="0" applyNumberFormat="0" applyBorder="0" applyAlignment="0" applyProtection="0"/>
    <xf numFmtId="0" fontId="30" fillId="6" borderId="0" applyNumberFormat="0" applyBorder="0" applyAlignment="0" applyProtection="0"/>
    <xf numFmtId="0" fontId="1" fillId="6" borderId="0" applyNumberFormat="0" applyBorder="0" applyAlignment="0" applyProtection="0"/>
    <xf numFmtId="0" fontId="30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30" fillId="8" borderId="0" applyNumberFormat="0" applyBorder="0" applyAlignment="0" applyProtection="0"/>
    <xf numFmtId="0" fontId="1" fillId="8" borderId="0" applyNumberFormat="0" applyBorder="0" applyAlignment="0" applyProtection="0"/>
    <xf numFmtId="0" fontId="30" fillId="9" borderId="0" applyNumberFormat="0" applyBorder="0" applyAlignment="0" applyProtection="0"/>
    <xf numFmtId="0" fontId="1" fillId="9" borderId="0" applyNumberFormat="0" applyBorder="0" applyAlignment="0" applyProtection="0"/>
    <xf numFmtId="0" fontId="30" fillId="10" borderId="0" applyNumberFormat="0" applyBorder="0" applyAlignment="0" applyProtection="0"/>
    <xf numFmtId="0" fontId="1" fillId="10" borderId="0" applyNumberFormat="0" applyBorder="0" applyAlignment="0" applyProtection="0"/>
    <xf numFmtId="0" fontId="30" fillId="5" borderId="0" applyNumberFormat="0" applyBorder="0" applyAlignment="0" applyProtection="0"/>
    <xf numFmtId="0" fontId="1" fillId="5" borderId="0" applyNumberFormat="0" applyBorder="0" applyAlignment="0" applyProtection="0"/>
    <xf numFmtId="0" fontId="30" fillId="8" borderId="0" applyNumberFormat="0" applyBorder="0" applyAlignment="0" applyProtection="0"/>
    <xf numFmtId="0" fontId="1" fillId="8" borderId="0" applyNumberFormat="0" applyBorder="0" applyAlignment="0" applyProtection="0"/>
    <xf numFmtId="0" fontId="30" fillId="11" borderId="0" applyNumberFormat="0" applyBorder="0" applyAlignment="0" applyProtection="0"/>
    <xf numFmtId="0" fontId="1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31" fillId="12" borderId="0" applyNumberFormat="0" applyBorder="0" applyAlignment="0" applyProtection="0"/>
    <xf numFmtId="0" fontId="13" fillId="12" borderId="0" applyNumberFormat="0" applyBorder="0" applyAlignment="0" applyProtection="0"/>
    <xf numFmtId="0" fontId="31" fillId="9" borderId="0" applyNumberFormat="0" applyBorder="0" applyAlignment="0" applyProtection="0"/>
    <xf numFmtId="0" fontId="13" fillId="9" borderId="0" applyNumberFormat="0" applyBorder="0" applyAlignment="0" applyProtection="0"/>
    <xf numFmtId="0" fontId="31" fillId="10" borderId="0" applyNumberFormat="0" applyBorder="0" applyAlignment="0" applyProtection="0"/>
    <xf numFmtId="0" fontId="13" fillId="10" borderId="0" applyNumberFormat="0" applyBorder="0" applyAlignment="0" applyProtection="0"/>
    <xf numFmtId="0" fontId="31" fillId="13" borderId="0" applyNumberFormat="0" applyBorder="0" applyAlignment="0" applyProtection="0"/>
    <xf numFmtId="0" fontId="13" fillId="13" borderId="0" applyNumberFormat="0" applyBorder="0" applyAlignment="0" applyProtection="0"/>
    <xf numFmtId="0" fontId="31" fillId="14" borderId="0" applyNumberFormat="0" applyBorder="0" applyAlignment="0" applyProtection="0"/>
    <xf numFmtId="0" fontId="13" fillId="14" borderId="0" applyNumberFormat="0" applyBorder="0" applyAlignment="0" applyProtection="0"/>
    <xf numFmtId="0" fontId="31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24" fillId="3" borderId="0" applyNumberFormat="0" applyBorder="0" applyAlignment="0" applyProtection="0"/>
    <xf numFmtId="0" fontId="16" fillId="20" borderId="1" applyNumberFormat="0" applyAlignment="0" applyProtection="0"/>
    <xf numFmtId="0" fontId="21" fillId="21" borderId="2" applyNumberFormat="0" applyAlignment="0" applyProtection="0"/>
    <xf numFmtId="49" fontId="32" fillId="0" borderId="3">
      <alignment horizontal="center" vertical="center"/>
      <protection locked="0"/>
    </xf>
    <xf numFmtId="49" fontId="32" fillId="0" borderId="3">
      <alignment horizontal="center" vertical="center"/>
      <protection locked="0"/>
    </xf>
    <xf numFmtId="49" fontId="32" fillId="0" borderId="3">
      <alignment horizontal="center" vertical="center"/>
      <protection locked="0"/>
    </xf>
    <xf numFmtId="49" fontId="32" fillId="0" borderId="3">
      <alignment horizontal="center" vertical="center"/>
      <protection locked="0"/>
    </xf>
    <xf numFmtId="49" fontId="32" fillId="0" borderId="3">
      <alignment horizontal="center" vertical="center"/>
      <protection locked="0"/>
    </xf>
    <xf numFmtId="49" fontId="32" fillId="0" borderId="3">
      <alignment horizontal="center" vertical="center"/>
      <protection locked="0"/>
    </xf>
    <xf numFmtId="49" fontId="32" fillId="0" borderId="3">
      <alignment horizontal="center" vertical="center"/>
      <protection locked="0"/>
    </xf>
    <xf numFmtId="49" fontId="32" fillId="0" borderId="3">
      <alignment horizontal="center" vertical="center"/>
      <protection locked="0"/>
    </xf>
    <xf numFmtId="49" fontId="32" fillId="0" borderId="3">
      <alignment horizontal="center" vertical="center"/>
      <protection locked="0"/>
    </xf>
    <xf numFmtId="49" fontId="32" fillId="0" borderId="3">
      <alignment horizontal="center" vertical="center"/>
      <protection locked="0"/>
    </xf>
    <xf numFmtId="49" fontId="32" fillId="0" borderId="3">
      <alignment horizontal="center" vertical="center"/>
      <protection locked="0"/>
    </xf>
    <xf numFmtId="49" fontId="32" fillId="0" borderId="3">
      <alignment horizontal="center" vertical="center"/>
      <protection locked="0"/>
    </xf>
    <xf numFmtId="49" fontId="32" fillId="0" borderId="3">
      <alignment horizontal="center" vertical="center"/>
      <protection locked="0"/>
    </xf>
    <xf numFmtId="165" fontId="11" fillId="0" borderId="0" applyFont="0" applyFill="0" applyBorder="0" applyAlignment="0" applyProtection="0"/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0" fontId="25" fillId="0" borderId="0" applyNumberFormat="0" applyFill="0" applyBorder="0" applyAlignment="0" applyProtection="0"/>
    <xf numFmtId="171" fontId="33" fillId="0" borderId="0" applyAlignment="0">
      <alignment wrapText="1"/>
    </xf>
    <xf numFmtId="0" fontId="28" fillId="4" borderId="0" applyNumberFormat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14" fillId="7" borderId="1" applyNumberFormat="0" applyAlignment="0" applyProtection="0"/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</xf>
    <xf numFmtId="49" fontId="11" fillId="0" borderId="0" applyNumberFormat="0" applyFont="0" applyAlignment="0">
      <alignment vertical="top" wrapText="1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35" fillId="22" borderId="7">
      <alignment horizontal="left" vertical="center"/>
      <protection locked="0"/>
    </xf>
    <xf numFmtId="49" fontId="35" fillId="22" borderId="7">
      <alignment horizontal="left" vertical="center"/>
    </xf>
    <xf numFmtId="4" fontId="35" fillId="22" borderId="7">
      <alignment horizontal="right" vertical="center"/>
      <protection locked="0"/>
    </xf>
    <xf numFmtId="4" fontId="35" fillId="22" borderId="7">
      <alignment horizontal="right" vertical="center"/>
    </xf>
    <xf numFmtId="4" fontId="36" fillId="22" borderId="7">
      <alignment horizontal="right" vertical="center"/>
      <protection locked="0"/>
    </xf>
    <xf numFmtId="49" fontId="37" fillId="22" borderId="3">
      <alignment horizontal="left" vertical="center"/>
      <protection locked="0"/>
    </xf>
    <xf numFmtId="49" fontId="37" fillId="22" borderId="3">
      <alignment horizontal="left" vertical="center"/>
    </xf>
    <xf numFmtId="49" fontId="38" fillId="22" borderId="3">
      <alignment horizontal="left" vertical="center"/>
      <protection locked="0"/>
    </xf>
    <xf numFmtId="49" fontId="38" fillId="22" borderId="3">
      <alignment horizontal="left" vertical="center"/>
    </xf>
    <xf numFmtId="4" fontId="37" fillId="22" borderId="3">
      <alignment horizontal="right" vertical="center"/>
      <protection locked="0"/>
    </xf>
    <xf numFmtId="4" fontId="37" fillId="22" borderId="3">
      <alignment horizontal="right" vertical="center"/>
    </xf>
    <xf numFmtId="4" fontId="39" fillId="22" borderId="3">
      <alignment horizontal="right" vertical="center"/>
      <protection locked="0"/>
    </xf>
    <xf numFmtId="49" fontId="32" fillId="22" borderId="3">
      <alignment horizontal="left" vertical="center"/>
      <protection locked="0"/>
    </xf>
    <xf numFmtId="49" fontId="32" fillId="22" borderId="3">
      <alignment horizontal="left" vertical="center"/>
      <protection locked="0"/>
    </xf>
    <xf numFmtId="49" fontId="32" fillId="22" borderId="3">
      <alignment horizontal="left" vertical="center"/>
    </xf>
    <xf numFmtId="49" fontId="32" fillId="22" borderId="3">
      <alignment horizontal="left" vertical="center"/>
    </xf>
    <xf numFmtId="49" fontId="36" fillId="22" borderId="3">
      <alignment horizontal="left" vertical="center"/>
      <protection locked="0"/>
    </xf>
    <xf numFmtId="49" fontId="36" fillId="22" borderId="3">
      <alignment horizontal="left" vertical="center"/>
    </xf>
    <xf numFmtId="4" fontId="32" fillId="22" borderId="3">
      <alignment horizontal="right" vertical="center"/>
      <protection locked="0"/>
    </xf>
    <xf numFmtId="4" fontId="32" fillId="22" borderId="3">
      <alignment horizontal="right" vertical="center"/>
      <protection locked="0"/>
    </xf>
    <xf numFmtId="4" fontId="32" fillId="22" borderId="3">
      <alignment horizontal="right" vertical="center"/>
    </xf>
    <xf numFmtId="4" fontId="32" fillId="22" borderId="3">
      <alignment horizontal="right" vertical="center"/>
    </xf>
    <xf numFmtId="4" fontId="36" fillId="22" borderId="3">
      <alignment horizontal="right" vertical="center"/>
      <protection locked="0"/>
    </xf>
    <xf numFmtId="49" fontId="40" fillId="22" borderId="3">
      <alignment horizontal="left" vertical="center"/>
      <protection locked="0"/>
    </xf>
    <xf numFmtId="49" fontId="40" fillId="22" borderId="3">
      <alignment horizontal="left" vertical="center"/>
    </xf>
    <xf numFmtId="49" fontId="41" fillId="22" borderId="3">
      <alignment horizontal="left" vertical="center"/>
      <protection locked="0"/>
    </xf>
    <xf numFmtId="49" fontId="41" fillId="22" borderId="3">
      <alignment horizontal="left" vertical="center"/>
    </xf>
    <xf numFmtId="4" fontId="40" fillId="22" borderId="3">
      <alignment horizontal="right" vertical="center"/>
      <protection locked="0"/>
    </xf>
    <xf numFmtId="4" fontId="40" fillId="22" borderId="3">
      <alignment horizontal="right" vertical="center"/>
    </xf>
    <xf numFmtId="4" fontId="42" fillId="22" borderId="3">
      <alignment horizontal="right" vertical="center"/>
      <protection locked="0"/>
    </xf>
    <xf numFmtId="49" fontId="43" fillId="0" borderId="3">
      <alignment horizontal="left" vertical="center"/>
      <protection locked="0"/>
    </xf>
    <xf numFmtId="49" fontId="43" fillId="0" borderId="3">
      <alignment horizontal="left" vertical="center"/>
    </xf>
    <xf numFmtId="49" fontId="44" fillId="0" borderId="3">
      <alignment horizontal="left" vertical="center"/>
      <protection locked="0"/>
    </xf>
    <xf numFmtId="49" fontId="44" fillId="0" borderId="3">
      <alignment horizontal="left" vertical="center"/>
    </xf>
    <xf numFmtId="4" fontId="43" fillId="0" borderId="3">
      <alignment horizontal="right" vertical="center"/>
      <protection locked="0"/>
    </xf>
    <xf numFmtId="4" fontId="43" fillId="0" borderId="3">
      <alignment horizontal="right" vertical="center"/>
    </xf>
    <xf numFmtId="4" fontId="44" fillId="0" borderId="3">
      <alignment horizontal="right" vertical="center"/>
      <protection locked="0"/>
    </xf>
    <xf numFmtId="49" fontId="45" fillId="0" borderId="3">
      <alignment horizontal="left" vertical="center"/>
      <protection locked="0"/>
    </xf>
    <xf numFmtId="49" fontId="45" fillId="0" borderId="3">
      <alignment horizontal="left" vertical="center"/>
    </xf>
    <xf numFmtId="49" fontId="46" fillId="0" borderId="3">
      <alignment horizontal="left" vertical="center"/>
      <protection locked="0"/>
    </xf>
    <xf numFmtId="49" fontId="46" fillId="0" borderId="3">
      <alignment horizontal="left" vertical="center"/>
    </xf>
    <xf numFmtId="4" fontId="45" fillId="0" borderId="3">
      <alignment horizontal="right" vertical="center"/>
      <protection locked="0"/>
    </xf>
    <xf numFmtId="4" fontId="45" fillId="0" borderId="3">
      <alignment horizontal="right" vertical="center"/>
    </xf>
    <xf numFmtId="49" fontId="43" fillId="0" borderId="3">
      <alignment horizontal="left" vertical="center"/>
      <protection locked="0"/>
    </xf>
    <xf numFmtId="49" fontId="44" fillId="0" borderId="3">
      <alignment horizontal="left" vertical="center"/>
      <protection locked="0"/>
    </xf>
    <xf numFmtId="4" fontId="43" fillId="0" borderId="3">
      <alignment horizontal="right" vertical="center"/>
      <protection locked="0"/>
    </xf>
    <xf numFmtId="0" fontId="26" fillId="0" borderId="8" applyNumberFormat="0" applyFill="0" applyAlignment="0" applyProtection="0"/>
    <xf numFmtId="0" fontId="23" fillId="23" borderId="0" applyNumberFormat="0" applyBorder="0" applyAlignment="0" applyProtection="0"/>
    <xf numFmtId="0" fontId="11" fillId="0" borderId="0"/>
    <xf numFmtId="0" fontId="11" fillId="0" borderId="0"/>
    <xf numFmtId="0" fontId="11" fillId="24" borderId="0" applyNumberFormat="0" applyFill="0" applyAlignment="0">
      <alignment horizontal="center"/>
      <protection locked="0"/>
    </xf>
    <xf numFmtId="0" fontId="2" fillId="25" borderId="9" applyNumberFormat="0" applyFont="0" applyAlignment="0" applyProtection="0"/>
    <xf numFmtId="4" fontId="47" fillId="26" borderId="3">
      <alignment horizontal="right" vertical="center"/>
      <protection locked="0"/>
    </xf>
    <xf numFmtId="4" fontId="47" fillId="27" borderId="3">
      <alignment horizontal="right" vertical="center"/>
      <protection locked="0"/>
    </xf>
    <xf numFmtId="4" fontId="47" fillId="28" borderId="3">
      <alignment horizontal="right" vertical="center"/>
      <protection locked="0"/>
    </xf>
    <xf numFmtId="0" fontId="15" fillId="20" borderId="10" applyNumberFormat="0" applyAlignment="0" applyProtection="0"/>
    <xf numFmtId="49" fontId="32" fillId="0" borderId="3">
      <alignment horizontal="left" vertical="center" wrapText="1"/>
      <protection locked="0"/>
    </xf>
    <xf numFmtId="49" fontId="32" fillId="0" borderId="3">
      <alignment horizontal="left" vertical="center" wrapText="1"/>
      <protection locked="0"/>
    </xf>
    <xf numFmtId="0" fontId="22" fillId="0" borderId="0" applyNumberFormat="0" applyFill="0" applyBorder="0" applyAlignment="0" applyProtection="0"/>
    <xf numFmtId="0" fontId="20" fillId="0" borderId="11" applyNumberFormat="0" applyFill="0" applyAlignment="0" applyProtection="0"/>
    <xf numFmtId="0" fontId="27" fillId="0" borderId="0" applyNumberFormat="0" applyFill="0" applyBorder="0" applyAlignment="0" applyProtection="0"/>
    <xf numFmtId="0" fontId="31" fillId="16" borderId="0" applyNumberFormat="0" applyBorder="0" applyAlignment="0" applyProtection="0"/>
    <xf numFmtId="0" fontId="13" fillId="16" borderId="0" applyNumberFormat="0" applyBorder="0" applyAlignment="0" applyProtection="0"/>
    <xf numFmtId="0" fontId="31" fillId="17" borderId="0" applyNumberFormat="0" applyBorder="0" applyAlignment="0" applyProtection="0"/>
    <xf numFmtId="0" fontId="13" fillId="17" borderId="0" applyNumberFormat="0" applyBorder="0" applyAlignment="0" applyProtection="0"/>
    <xf numFmtId="0" fontId="31" fillId="18" borderId="0" applyNumberFormat="0" applyBorder="0" applyAlignment="0" applyProtection="0"/>
    <xf numFmtId="0" fontId="13" fillId="18" borderId="0" applyNumberFormat="0" applyBorder="0" applyAlignment="0" applyProtection="0"/>
    <xf numFmtId="0" fontId="31" fillId="13" borderId="0" applyNumberFormat="0" applyBorder="0" applyAlignment="0" applyProtection="0"/>
    <xf numFmtId="0" fontId="13" fillId="13" borderId="0" applyNumberFormat="0" applyBorder="0" applyAlignment="0" applyProtection="0"/>
    <xf numFmtId="0" fontId="31" fillId="14" borderId="0" applyNumberFormat="0" applyBorder="0" applyAlignment="0" applyProtection="0"/>
    <xf numFmtId="0" fontId="13" fillId="14" borderId="0" applyNumberFormat="0" applyBorder="0" applyAlignment="0" applyProtection="0"/>
    <xf numFmtId="0" fontId="31" fillId="19" borderId="0" applyNumberFormat="0" applyBorder="0" applyAlignment="0" applyProtection="0"/>
    <xf numFmtId="0" fontId="13" fillId="19" borderId="0" applyNumberFormat="0" applyBorder="0" applyAlignment="0" applyProtection="0"/>
    <xf numFmtId="0" fontId="48" fillId="7" borderId="1" applyNumberFormat="0" applyAlignment="0" applyProtection="0"/>
    <xf numFmtId="0" fontId="14" fillId="7" borderId="1" applyNumberFormat="0" applyAlignment="0" applyProtection="0"/>
    <xf numFmtId="0" fontId="49" fillId="20" borderId="10" applyNumberFormat="0" applyAlignment="0" applyProtection="0"/>
    <xf numFmtId="0" fontId="15" fillId="20" borderId="10" applyNumberFormat="0" applyAlignment="0" applyProtection="0"/>
    <xf numFmtId="0" fontId="50" fillId="20" borderId="1" applyNumberFormat="0" applyAlignment="0" applyProtection="0"/>
    <xf numFmtId="0" fontId="16" fillId="20" borderId="1" applyNumberFormat="0" applyAlignment="0" applyProtection="0"/>
    <xf numFmtId="172" fontId="11" fillId="0" borderId="0" applyFont="0" applyFill="0" applyBorder="0" applyAlignment="0" applyProtection="0"/>
    <xf numFmtId="0" fontId="51" fillId="0" borderId="4" applyNumberFormat="0" applyFill="0" applyAlignment="0" applyProtection="0"/>
    <xf numFmtId="0" fontId="17" fillId="0" borderId="4" applyNumberFormat="0" applyFill="0" applyAlignment="0" applyProtection="0"/>
    <xf numFmtId="0" fontId="52" fillId="0" borderId="5" applyNumberFormat="0" applyFill="0" applyAlignment="0" applyProtection="0"/>
    <xf numFmtId="0" fontId="18" fillId="0" borderId="5" applyNumberFormat="0" applyFill="0" applyAlignment="0" applyProtection="0"/>
    <xf numFmtId="0" fontId="53" fillId="0" borderId="6" applyNumberFormat="0" applyFill="0" applyAlignment="0" applyProtection="0"/>
    <xf numFmtId="0" fontId="19" fillId="0" borderId="6" applyNumberFormat="0" applyFill="0" applyAlignment="0" applyProtection="0"/>
    <xf numFmtId="0" fontId="53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4" fillId="0" borderId="11" applyNumberFormat="0" applyFill="0" applyAlignment="0" applyProtection="0"/>
    <xf numFmtId="0" fontId="20" fillId="0" borderId="11" applyNumberFormat="0" applyFill="0" applyAlignment="0" applyProtection="0"/>
    <xf numFmtId="0" fontId="55" fillId="21" borderId="2" applyNumberFormat="0" applyAlignment="0" applyProtection="0"/>
    <xf numFmtId="0" fontId="21" fillId="21" borderId="2" applyNumberFormat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6" fillId="23" borderId="0" applyNumberFormat="0" applyBorder="0" applyAlignment="0" applyProtection="0"/>
    <xf numFmtId="0" fontId="23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8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" fillId="0" borderId="0"/>
    <xf numFmtId="0" fontId="68" fillId="0" borderId="0"/>
    <xf numFmtId="0" fontId="11" fillId="0" borderId="0"/>
    <xf numFmtId="0" fontId="2" fillId="0" borderId="0"/>
    <xf numFmtId="0" fontId="11" fillId="0" borderId="0"/>
    <xf numFmtId="0" fontId="11" fillId="0" borderId="0" applyNumberFormat="0" applyFont="0" applyFill="0" applyBorder="0" applyAlignment="0" applyProtection="0">
      <alignment vertical="top"/>
    </xf>
    <xf numFmtId="0" fontId="11" fillId="0" borderId="0" applyNumberFormat="0" applyFont="0" applyFill="0" applyBorder="0" applyAlignment="0" applyProtection="0">
      <alignment vertical="top"/>
    </xf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57" fillId="3" borderId="0" applyNumberFormat="0" applyBorder="0" applyAlignment="0" applyProtection="0"/>
    <xf numFmtId="0" fontId="24" fillId="3" borderId="0" applyNumberFormat="0" applyBorder="0" applyAlignment="0" applyProtection="0"/>
    <xf numFmtId="0" fontId="58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9" fillId="25" borderId="9" applyNumberFormat="0" applyFont="0" applyAlignment="0" applyProtection="0"/>
    <xf numFmtId="0" fontId="11" fillId="25" borderId="9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0" fillId="0" borderId="8" applyNumberFormat="0" applyFill="0" applyAlignment="0" applyProtection="0"/>
    <xf numFmtId="0" fontId="26" fillId="0" borderId="8" applyNumberFormat="0" applyFill="0" applyAlignment="0" applyProtection="0"/>
    <xf numFmtId="0" fontId="29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2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3" fontId="63" fillId="0" borderId="0" applyFont="0" applyFill="0" applyBorder="0" applyAlignment="0" applyProtection="0"/>
    <xf numFmtId="174" fontId="6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64" fillId="4" borderId="0" applyNumberFormat="0" applyBorder="0" applyAlignment="0" applyProtection="0"/>
    <xf numFmtId="0" fontId="28" fillId="4" borderId="0" applyNumberFormat="0" applyBorder="0" applyAlignment="0" applyProtection="0"/>
    <xf numFmtId="176" fontId="65" fillId="22" borderId="12" applyFill="0" applyBorder="0">
      <alignment horizontal="center" vertical="center" wrapText="1"/>
      <protection locked="0"/>
    </xf>
    <xf numFmtId="171" fontId="66" fillId="0" borderId="0">
      <alignment wrapText="1"/>
    </xf>
    <xf numFmtId="171" fontId="33" fillId="0" borderId="0">
      <alignment wrapText="1"/>
    </xf>
  </cellStyleXfs>
  <cellXfs count="577">
    <xf numFmtId="0" fontId="0" fillId="0" borderId="0" xfId="0"/>
    <xf numFmtId="0" fontId="5" fillId="0" borderId="0" xfId="0" quotePrefix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 shrinkToFit="1"/>
    </xf>
    <xf numFmtId="0" fontId="8" fillId="0" borderId="0" xfId="0" applyFont="1" applyFill="1" applyAlignment="1">
      <alignment horizontal="center" vertical="center"/>
    </xf>
    <xf numFmtId="170" fontId="5" fillId="0" borderId="0" xfId="0" applyNumberFormat="1" applyFont="1" applyFill="1" applyAlignment="1">
      <alignment vertical="center"/>
    </xf>
    <xf numFmtId="0" fontId="10" fillId="0" borderId="0" xfId="0" applyFont="1" applyFill="1"/>
    <xf numFmtId="0" fontId="5" fillId="0" borderId="3" xfId="237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3" xfId="237" applyFont="1" applyFill="1" applyBorder="1" applyAlignment="1">
      <alignment horizontal="left" vertical="center"/>
    </xf>
    <xf numFmtId="0" fontId="5" fillId="0" borderId="0" xfId="0" applyFont="1" applyFill="1"/>
    <xf numFmtId="0" fontId="5" fillId="0" borderId="3" xfId="237" applyNumberFormat="1" applyFont="1" applyFill="1" applyBorder="1" applyAlignment="1">
      <alignment horizontal="left" vertical="center" wrapText="1"/>
    </xf>
    <xf numFmtId="0" fontId="5" fillId="0" borderId="3" xfId="237" applyNumberFormat="1" applyFont="1" applyFill="1" applyBorder="1" applyAlignment="1">
      <alignment horizontal="left" vertical="top" wrapText="1"/>
    </xf>
    <xf numFmtId="0" fontId="5" fillId="29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8" fillId="29" borderId="0" xfId="0" applyFont="1" applyFill="1" applyAlignment="1">
      <alignment horizontal="center" vertical="center"/>
    </xf>
    <xf numFmtId="170" fontId="5" fillId="29" borderId="0" xfId="0" applyNumberFormat="1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170" fontId="5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69" fillId="29" borderId="0" xfId="0" applyFont="1" applyFill="1" applyBorder="1" applyAlignment="1">
      <alignment vertical="center"/>
    </xf>
    <xf numFmtId="0" fontId="69" fillId="0" borderId="0" xfId="0" applyFont="1" applyFill="1" applyBorder="1" applyAlignment="1">
      <alignment vertical="center"/>
    </xf>
    <xf numFmtId="0" fontId="69" fillId="0" borderId="0" xfId="0" applyFont="1" applyFill="1" applyBorder="1" applyAlignment="1">
      <alignment horizontal="center" vertical="center"/>
    </xf>
    <xf numFmtId="0" fontId="69" fillId="29" borderId="0" xfId="0" applyFont="1" applyFill="1" applyAlignment="1">
      <alignment vertical="center"/>
    </xf>
    <xf numFmtId="0" fontId="72" fillId="0" borderId="0" xfId="0" applyFont="1" applyFill="1" applyBorder="1" applyAlignment="1">
      <alignment vertical="center"/>
    </xf>
    <xf numFmtId="0" fontId="69" fillId="0" borderId="0" xfId="0" applyFont="1" applyFill="1" applyAlignment="1">
      <alignment horizontal="center" vertical="center"/>
    </xf>
    <xf numFmtId="0" fontId="69" fillId="0" borderId="0" xfId="0" applyFont="1" applyFill="1" applyBorder="1" applyAlignment="1">
      <alignment vertical="center" wrapText="1"/>
    </xf>
    <xf numFmtId="0" fontId="72" fillId="0" borderId="0" xfId="0" applyFont="1" applyFill="1" applyBorder="1" applyAlignment="1">
      <alignment horizontal="right" vertical="center"/>
    </xf>
    <xf numFmtId="0" fontId="69" fillId="0" borderId="0" xfId="0" applyFont="1" applyFill="1" applyAlignment="1">
      <alignment vertical="center"/>
    </xf>
    <xf numFmtId="0" fontId="69" fillId="0" borderId="0" xfId="245" applyFont="1" applyFill="1" applyBorder="1" applyAlignment="1">
      <alignment vertical="center"/>
    </xf>
    <xf numFmtId="0" fontId="69" fillId="0" borderId="0" xfId="245" applyFont="1" applyFill="1" applyBorder="1" applyAlignment="1">
      <alignment horizontal="center" vertical="center"/>
    </xf>
    <xf numFmtId="0" fontId="72" fillId="0" borderId="0" xfId="245" applyFont="1" applyFill="1" applyBorder="1" applyAlignment="1">
      <alignment horizontal="right" vertical="center"/>
    </xf>
    <xf numFmtId="0" fontId="69" fillId="0" borderId="3" xfId="0" applyFont="1" applyFill="1" applyBorder="1" applyAlignment="1">
      <alignment horizontal="center" vertical="center" wrapText="1" shrinkToFit="1"/>
    </xf>
    <xf numFmtId="0" fontId="69" fillId="0" borderId="3" xfId="245" applyFont="1" applyFill="1" applyBorder="1" applyAlignment="1">
      <alignment horizontal="center" vertical="center"/>
    </xf>
    <xf numFmtId="0" fontId="72" fillId="0" borderId="0" xfId="245" applyFont="1" applyFill="1" applyBorder="1" applyAlignment="1">
      <alignment vertical="center"/>
    </xf>
    <xf numFmtId="0" fontId="72" fillId="0" borderId="0" xfId="245" applyFont="1" applyFill="1" applyBorder="1" applyAlignment="1">
      <alignment horizontal="center" vertical="center"/>
    </xf>
    <xf numFmtId="0" fontId="69" fillId="29" borderId="0" xfId="245" applyFont="1" applyFill="1" applyBorder="1" applyAlignment="1">
      <alignment horizontal="center" vertical="center"/>
    </xf>
    <xf numFmtId="0" fontId="69" fillId="29" borderId="0" xfId="245" applyFont="1" applyFill="1" applyBorder="1" applyAlignment="1">
      <alignment vertical="center" wrapText="1"/>
    </xf>
    <xf numFmtId="0" fontId="69" fillId="29" borderId="0" xfId="245" applyFont="1" applyFill="1" applyBorder="1" applyAlignment="1">
      <alignment vertical="center"/>
    </xf>
    <xf numFmtId="0" fontId="69" fillId="0" borderId="0" xfId="245" applyFont="1" applyFill="1" applyBorder="1" applyAlignment="1">
      <alignment vertical="center" wrapText="1"/>
    </xf>
    <xf numFmtId="0" fontId="71" fillId="0" borderId="0" xfId="245" applyFont="1" applyFill="1" applyBorder="1" applyAlignment="1">
      <alignment horizontal="center" vertical="center"/>
    </xf>
    <xf numFmtId="0" fontId="72" fillId="0" borderId="0" xfId="0" applyFont="1" applyFill="1" applyAlignment="1">
      <alignment horizontal="right" vertical="center"/>
    </xf>
    <xf numFmtId="0" fontId="72" fillId="0" borderId="0" xfId="0" applyFont="1" applyFill="1" applyBorder="1" applyAlignment="1">
      <alignment horizontal="left" vertical="center"/>
    </xf>
    <xf numFmtId="0" fontId="70" fillId="0" borderId="0" xfId="0" applyFont="1" applyFill="1" applyAlignment="1">
      <alignment vertical="center"/>
    </xf>
    <xf numFmtId="0" fontId="70" fillId="0" borderId="0" xfId="0" applyFont="1" applyFill="1"/>
    <xf numFmtId="0" fontId="70" fillId="0" borderId="0" xfId="0" applyFont="1" applyFill="1" applyAlignment="1">
      <alignment horizontal="center" vertical="center"/>
    </xf>
    <xf numFmtId="0" fontId="69" fillId="0" borderId="0" xfId="0" applyFont="1" applyFill="1" applyAlignment="1"/>
    <xf numFmtId="0" fontId="69" fillId="29" borderId="0" xfId="0" applyFont="1" applyFill="1" applyAlignment="1">
      <alignment vertical="center" wrapText="1" shrinkToFit="1"/>
    </xf>
    <xf numFmtId="0" fontId="67" fillId="0" borderId="0" xfId="0" applyFont="1" applyFill="1" applyAlignment="1">
      <alignment vertical="center"/>
    </xf>
    <xf numFmtId="0" fontId="5" fillId="0" borderId="0" xfId="0" applyFont="1"/>
    <xf numFmtId="0" fontId="76" fillId="29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22" borderId="0" xfId="0" applyFont="1" applyFill="1" applyBorder="1" applyAlignment="1">
      <alignment horizontal="left" vertical="center" wrapText="1"/>
    </xf>
    <xf numFmtId="0" fontId="5" fillId="22" borderId="0" xfId="0" applyFont="1" applyFill="1" applyBorder="1" applyAlignment="1">
      <alignment horizontal="center" vertical="center"/>
    </xf>
    <xf numFmtId="170" fontId="5" fillId="22" borderId="0" xfId="0" applyNumberFormat="1" applyFont="1" applyFill="1" applyBorder="1" applyAlignment="1">
      <alignment horizontal="center" vertical="center" wrapText="1"/>
    </xf>
    <xf numFmtId="170" fontId="5" fillId="22" borderId="0" xfId="0" applyNumberFormat="1" applyFont="1" applyFill="1" applyBorder="1" applyAlignment="1">
      <alignment horizontal="right" vertical="center" wrapText="1"/>
    </xf>
    <xf numFmtId="170" fontId="5" fillId="0" borderId="0" xfId="0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29" borderId="0" xfId="0" applyFont="1" applyFill="1" applyBorder="1" applyAlignment="1">
      <alignment vertical="center"/>
    </xf>
    <xf numFmtId="0" fontId="78" fillId="29" borderId="0" xfId="0" applyFont="1" applyFill="1" applyBorder="1" applyAlignment="1">
      <alignment horizontal="center" vertical="center"/>
    </xf>
    <xf numFmtId="0" fontId="78" fillId="29" borderId="0" xfId="0" applyFont="1" applyFill="1" applyBorder="1" applyAlignment="1">
      <alignment vertical="center"/>
    </xf>
    <xf numFmtId="0" fontId="78" fillId="29" borderId="0" xfId="0" applyFont="1" applyFill="1" applyAlignment="1">
      <alignment vertical="center"/>
    </xf>
    <xf numFmtId="0" fontId="83" fillId="29" borderId="0" xfId="0" applyFont="1" applyFill="1" applyBorder="1" applyAlignment="1">
      <alignment horizontal="left" vertical="center" wrapText="1"/>
    </xf>
    <xf numFmtId="0" fontId="83" fillId="29" borderId="0" xfId="0" quotePrefix="1" applyFont="1" applyFill="1" applyBorder="1" applyAlignment="1">
      <alignment horizontal="center"/>
    </xf>
    <xf numFmtId="49" fontId="83" fillId="29" borderId="0" xfId="0" applyNumberFormat="1" applyFont="1" applyFill="1" applyBorder="1" applyAlignment="1">
      <alignment horizontal="left" vertical="center" wrapText="1"/>
    </xf>
    <xf numFmtId="0" fontId="78" fillId="29" borderId="0" xfId="0" applyFont="1" applyFill="1" applyBorder="1" applyAlignment="1">
      <alignment horizontal="left" vertical="center" wrapText="1"/>
    </xf>
    <xf numFmtId="0" fontId="78" fillId="29" borderId="0" xfId="0" quotePrefix="1" applyFont="1" applyFill="1" applyBorder="1" applyAlignment="1">
      <alignment horizontal="center" vertical="center"/>
    </xf>
    <xf numFmtId="170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173" fontId="69" fillId="0" borderId="3" xfId="0" applyNumberFormat="1" applyFont="1" applyFill="1" applyBorder="1" applyAlignment="1">
      <alignment horizontal="center" vertical="center" wrapText="1"/>
    </xf>
    <xf numFmtId="173" fontId="69" fillId="0" borderId="3" xfId="0" applyNumberFormat="1" applyFont="1" applyFill="1" applyBorder="1" applyAlignment="1">
      <alignment horizontal="right" vertical="center" wrapText="1"/>
    </xf>
    <xf numFmtId="173" fontId="72" fillId="0" borderId="3" xfId="0" applyNumberFormat="1" applyFont="1" applyFill="1" applyBorder="1" applyAlignment="1">
      <alignment horizontal="right" vertical="center" wrapText="1"/>
    </xf>
    <xf numFmtId="178" fontId="69" fillId="0" borderId="3" xfId="0" applyNumberFormat="1" applyFont="1" applyFill="1" applyBorder="1" applyAlignment="1">
      <alignment horizontal="center" vertical="center" wrapText="1"/>
    </xf>
    <xf numFmtId="178" fontId="72" fillId="0" borderId="3" xfId="0" applyNumberFormat="1" applyFont="1" applyFill="1" applyBorder="1" applyAlignment="1">
      <alignment horizontal="center" vertical="center" wrapText="1"/>
    </xf>
    <xf numFmtId="0" fontId="85" fillId="0" borderId="3" xfId="0" applyFont="1" applyFill="1" applyBorder="1" applyAlignment="1">
      <alignment horizontal="left" vertical="center" wrapText="1"/>
    </xf>
    <xf numFmtId="173" fontId="5" fillId="0" borderId="3" xfId="0" applyNumberFormat="1" applyFont="1" applyFill="1" applyBorder="1" applyAlignment="1">
      <alignment horizontal="right" vertical="center" wrapText="1"/>
    </xf>
    <xf numFmtId="178" fontId="5" fillId="0" borderId="3" xfId="0" applyNumberFormat="1" applyFont="1" applyFill="1" applyBorder="1" applyAlignment="1">
      <alignment horizontal="right" vertical="center" wrapText="1"/>
    </xf>
    <xf numFmtId="173" fontId="4" fillId="0" borderId="3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center" vertical="center"/>
    </xf>
    <xf numFmtId="178" fontId="83" fillId="0" borderId="3" xfId="0" applyNumberFormat="1" applyFont="1" applyFill="1" applyBorder="1" applyAlignment="1">
      <alignment horizontal="center" vertical="center" wrapText="1"/>
    </xf>
    <xf numFmtId="178" fontId="78" fillId="0" borderId="0" xfId="0" applyNumberFormat="1" applyFont="1" applyFill="1" applyBorder="1" applyAlignment="1">
      <alignment vertical="center"/>
    </xf>
    <xf numFmtId="178" fontId="78" fillId="0" borderId="0" xfId="0" applyNumberFormat="1" applyFont="1" applyFill="1" applyBorder="1" applyAlignment="1">
      <alignment horizontal="center" vertical="center"/>
    </xf>
    <xf numFmtId="178" fontId="78" fillId="0" borderId="0" xfId="0" applyNumberFormat="1" applyFont="1" applyFill="1" applyAlignment="1">
      <alignment horizontal="center" vertical="center"/>
    </xf>
    <xf numFmtId="178" fontId="78" fillId="0" borderId="0" xfId="0" applyNumberFormat="1" applyFont="1" applyFill="1" applyBorder="1" applyAlignment="1">
      <alignment horizontal="right" vertical="center" wrapText="1"/>
    </xf>
    <xf numFmtId="178" fontId="78" fillId="0" borderId="15" xfId="0" applyNumberFormat="1" applyFont="1" applyFill="1" applyBorder="1" applyAlignment="1">
      <alignment vertical="center"/>
    </xf>
    <xf numFmtId="178" fontId="78" fillId="0" borderId="14" xfId="0" applyNumberFormat="1" applyFont="1" applyFill="1" applyBorder="1" applyAlignment="1">
      <alignment vertical="center"/>
    </xf>
    <xf numFmtId="178" fontId="78" fillId="0" borderId="3" xfId="0" applyNumberFormat="1" applyFont="1" applyFill="1" applyBorder="1" applyAlignment="1">
      <alignment horizontal="left" vertical="center"/>
    </xf>
    <xf numFmtId="178" fontId="78" fillId="0" borderId="15" xfId="0" applyNumberFormat="1" applyFont="1" applyFill="1" applyBorder="1" applyAlignment="1">
      <alignment horizontal="left" vertical="center" wrapText="1"/>
    </xf>
    <xf numFmtId="178" fontId="78" fillId="0" borderId="14" xfId="0" applyNumberFormat="1" applyFont="1" applyFill="1" applyBorder="1" applyAlignment="1">
      <alignment vertical="center" wrapText="1"/>
    </xf>
    <xf numFmtId="178" fontId="78" fillId="0" borderId="3" xfId="0" applyNumberFormat="1" applyFont="1" applyFill="1" applyBorder="1" applyAlignment="1">
      <alignment vertical="center"/>
    </xf>
    <xf numFmtId="178" fontId="78" fillId="0" borderId="16" xfId="0" applyNumberFormat="1" applyFont="1" applyFill="1" applyBorder="1" applyAlignment="1">
      <alignment vertical="center" wrapText="1"/>
    </xf>
    <xf numFmtId="178" fontId="78" fillId="0" borderId="0" xfId="0" applyNumberFormat="1" applyFont="1" applyFill="1" applyAlignment="1">
      <alignment horizontal="left" vertical="center"/>
    </xf>
    <xf numFmtId="178" fontId="80" fillId="0" borderId="0" xfId="0" applyNumberFormat="1" applyFont="1" applyFill="1" applyAlignment="1">
      <alignment horizontal="center" vertical="center"/>
    </xf>
    <xf numFmtId="178" fontId="83" fillId="0" borderId="0" xfId="0" applyNumberFormat="1" applyFont="1" applyFill="1" applyBorder="1" applyAlignment="1">
      <alignment vertical="center"/>
    </xf>
    <xf numFmtId="178" fontId="83" fillId="0" borderId="0" xfId="0" applyNumberFormat="1" applyFont="1" applyFill="1" applyBorder="1" applyAlignment="1" applyProtection="1">
      <alignment horizontal="left" vertical="center"/>
      <protection locked="0"/>
    </xf>
    <xf numFmtId="178" fontId="83" fillId="0" borderId="0" xfId="0" applyNumberFormat="1" applyFont="1" applyFill="1" applyBorder="1" applyAlignment="1">
      <alignment horizontal="center" vertical="center" wrapText="1"/>
    </xf>
    <xf numFmtId="178" fontId="83" fillId="0" borderId="0" xfId="0" applyNumberFormat="1" applyFont="1" applyFill="1" applyBorder="1" applyAlignment="1">
      <alignment horizontal="right" vertical="center" wrapText="1"/>
    </xf>
    <xf numFmtId="178" fontId="78" fillId="0" borderId="0" xfId="0" quotePrefix="1" applyNumberFormat="1" applyFont="1" applyFill="1" applyBorder="1" applyAlignment="1">
      <alignment horizontal="center" vertical="center"/>
    </xf>
    <xf numFmtId="178" fontId="80" fillId="0" borderId="0" xfId="0" applyNumberFormat="1" applyFont="1" applyFill="1" applyBorder="1" applyAlignment="1">
      <alignment vertical="center"/>
    </xf>
    <xf numFmtId="178" fontId="78" fillId="0" borderId="0" xfId="0" applyNumberFormat="1" applyFont="1" applyFill="1" applyBorder="1" applyAlignment="1">
      <alignment vertical="center" wrapText="1"/>
    </xf>
    <xf numFmtId="170" fontId="69" fillId="0" borderId="0" xfId="245" applyNumberFormat="1" applyFont="1" applyFill="1" applyBorder="1" applyAlignment="1">
      <alignment horizontal="center" vertical="center" wrapText="1"/>
    </xf>
    <xf numFmtId="170" fontId="69" fillId="0" borderId="0" xfId="245" applyNumberFormat="1" applyFont="1" applyFill="1" applyBorder="1" applyAlignment="1">
      <alignment horizontal="right" vertical="center" wrapText="1"/>
    </xf>
    <xf numFmtId="0" fontId="5" fillId="29" borderId="0" xfId="0" applyFont="1" applyFill="1" applyBorder="1" applyAlignment="1">
      <alignment horizontal="center" vertical="center"/>
    </xf>
    <xf numFmtId="170" fontId="5" fillId="29" borderId="0" xfId="0" applyNumberFormat="1" applyFont="1" applyFill="1" applyBorder="1" applyAlignment="1">
      <alignment horizontal="center" vertical="center" wrapText="1"/>
    </xf>
    <xf numFmtId="0" fontId="69" fillId="29" borderId="0" xfId="0" applyFont="1" applyFill="1" applyAlignment="1">
      <alignment horizontal="center" vertical="center"/>
    </xf>
    <xf numFmtId="178" fontId="5" fillId="0" borderId="3" xfId="0" applyNumberFormat="1" applyFont="1" applyFill="1" applyBorder="1" applyAlignment="1">
      <alignment horizontal="center" vertical="center" wrapText="1"/>
    </xf>
    <xf numFmtId="0" fontId="83" fillId="29" borderId="0" xfId="0" applyFont="1" applyFill="1" applyBorder="1" applyAlignment="1">
      <alignment vertical="center"/>
    </xf>
    <xf numFmtId="173" fontId="83" fillId="29" borderId="0" xfId="0" applyNumberFormat="1" applyFont="1" applyFill="1" applyBorder="1" applyAlignment="1">
      <alignment horizontal="center" vertical="center" wrapText="1"/>
    </xf>
    <xf numFmtId="170" fontId="78" fillId="29" borderId="0" xfId="0" applyNumberFormat="1" applyFont="1" applyFill="1" applyBorder="1" applyAlignment="1">
      <alignment horizontal="center" vertical="center" wrapText="1"/>
    </xf>
    <xf numFmtId="170" fontId="78" fillId="29" borderId="0" xfId="0" applyNumberFormat="1" applyFont="1" applyFill="1" applyBorder="1" applyAlignment="1">
      <alignment horizontal="right" vertical="center" wrapText="1"/>
    </xf>
    <xf numFmtId="170" fontId="80" fillId="29" borderId="0" xfId="0" applyNumberFormat="1" applyFont="1" applyFill="1" applyBorder="1" applyAlignment="1">
      <alignment vertical="center"/>
    </xf>
    <xf numFmtId="0" fontId="78" fillId="29" borderId="0" xfId="0" applyFont="1" applyFill="1" applyAlignment="1">
      <alignment horizontal="left" vertical="center"/>
    </xf>
    <xf numFmtId="0" fontId="78" fillId="29" borderId="0" xfId="0" applyFont="1" applyFill="1" applyBorder="1" applyAlignment="1">
      <alignment vertical="center" wrapText="1"/>
    </xf>
    <xf numFmtId="0" fontId="4" fillId="29" borderId="0" xfId="0" applyFont="1" applyFill="1" applyBorder="1" applyAlignment="1">
      <alignment vertical="center"/>
    </xf>
    <xf numFmtId="0" fontId="5" fillId="29" borderId="0" xfId="0" applyFont="1" applyFill="1" applyBorder="1" applyAlignment="1">
      <alignment horizontal="left" vertical="center" wrapText="1"/>
    </xf>
    <xf numFmtId="170" fontId="5" fillId="29" borderId="0" xfId="0" applyNumberFormat="1" applyFont="1" applyFill="1" applyBorder="1" applyAlignment="1">
      <alignment horizontal="right" vertical="center" wrapText="1"/>
    </xf>
    <xf numFmtId="0" fontId="5" fillId="29" borderId="0" xfId="0" applyFont="1" applyFill="1" applyBorder="1" applyAlignment="1">
      <alignment vertical="center" wrapText="1"/>
    </xf>
    <xf numFmtId="0" fontId="70" fillId="29" borderId="0" xfId="245" applyFont="1" applyFill="1"/>
    <xf numFmtId="0" fontId="72" fillId="29" borderId="0" xfId="0" applyFont="1" applyFill="1" applyAlignment="1">
      <alignment vertical="center"/>
    </xf>
    <xf numFmtId="49" fontId="69" fillId="0" borderId="14" xfId="0" applyNumberFormat="1" applyFont="1" applyFill="1" applyBorder="1" applyAlignment="1">
      <alignment horizontal="left" vertical="center" wrapText="1"/>
    </xf>
    <xf numFmtId="49" fontId="69" fillId="0" borderId="14" xfId="0" applyNumberFormat="1" applyFont="1" applyFill="1" applyBorder="1" applyAlignment="1">
      <alignment vertical="center" wrapText="1"/>
    </xf>
    <xf numFmtId="0" fontId="5" fillId="29" borderId="0" xfId="0" applyFont="1" applyFill="1" applyBorder="1" applyAlignment="1">
      <alignment horizontal="center" vertical="center"/>
    </xf>
    <xf numFmtId="178" fontId="83" fillId="0" borderId="3" xfId="182" applyNumberFormat="1" applyFont="1" applyFill="1" applyBorder="1" applyAlignment="1">
      <alignment vertical="center" wrapText="1"/>
      <protection locked="0"/>
    </xf>
    <xf numFmtId="3" fontId="78" fillId="0" borderId="3" xfId="0" applyNumberFormat="1" applyFont="1" applyFill="1" applyBorder="1" applyAlignment="1">
      <alignment horizontal="center" vertical="center"/>
    </xf>
    <xf numFmtId="178" fontId="78" fillId="0" borderId="3" xfId="182" applyNumberFormat="1" applyFont="1" applyFill="1" applyBorder="1" applyAlignment="1">
      <alignment vertical="center" wrapText="1"/>
      <protection locked="0"/>
    </xf>
    <xf numFmtId="179" fontId="78" fillId="0" borderId="3" xfId="0" applyNumberFormat="1" applyFont="1" applyFill="1" applyBorder="1" applyAlignment="1">
      <alignment horizontal="center" vertical="center" wrapText="1"/>
    </xf>
    <xf numFmtId="0" fontId="78" fillId="0" borderId="3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69" fillId="0" borderId="3" xfId="0" applyFont="1" applyFill="1" applyBorder="1" applyAlignment="1">
      <alignment vertical="center" wrapText="1"/>
    </xf>
    <xf numFmtId="0" fontId="69" fillId="0" borderId="3" xfId="0" applyFont="1" applyFill="1" applyBorder="1" applyAlignment="1">
      <alignment vertical="center"/>
    </xf>
    <xf numFmtId="3" fontId="78" fillId="0" borderId="3" xfId="0" applyNumberFormat="1" applyFont="1" applyFill="1" applyBorder="1" applyAlignment="1">
      <alignment horizontal="center" vertical="center" wrapText="1"/>
    </xf>
    <xf numFmtId="169" fontId="69" fillId="0" borderId="3" xfId="0" applyNumberFormat="1" applyFont="1" applyFill="1" applyBorder="1" applyAlignment="1">
      <alignment horizontal="right" vertical="center" wrapText="1"/>
    </xf>
    <xf numFmtId="169" fontId="72" fillId="0" borderId="3" xfId="0" applyNumberFormat="1" applyFont="1" applyFill="1" applyBorder="1" applyAlignment="1">
      <alignment horizontal="right" vertical="center" wrapText="1"/>
    </xf>
    <xf numFmtId="169" fontId="72" fillId="0" borderId="3" xfId="0" applyNumberFormat="1" applyFont="1" applyFill="1" applyBorder="1" applyAlignment="1">
      <alignment vertical="center" wrapText="1"/>
    </xf>
    <xf numFmtId="169" fontId="69" fillId="0" borderId="3" xfId="0" applyNumberFormat="1" applyFont="1" applyFill="1" applyBorder="1" applyAlignment="1">
      <alignment vertical="center" wrapText="1"/>
    </xf>
    <xf numFmtId="0" fontId="5" fillId="0" borderId="15" xfId="0" applyFont="1" applyFill="1" applyBorder="1" applyAlignment="1">
      <alignment horizontal="left" vertical="center" wrapText="1"/>
    </xf>
    <xf numFmtId="49" fontId="78" fillId="0" borderId="3" xfId="0" applyNumberFormat="1" applyFont="1" applyFill="1" applyBorder="1" applyAlignment="1">
      <alignment horizontal="right" vertical="center"/>
    </xf>
    <xf numFmtId="178" fontId="78" fillId="0" borderId="0" xfId="0" applyNumberFormat="1" applyFont="1" applyFill="1" applyBorder="1" applyAlignment="1">
      <alignment horizontal="center" vertical="center"/>
    </xf>
    <xf numFmtId="178" fontId="78" fillId="0" borderId="0" xfId="0" applyNumberFormat="1" applyFont="1" applyFill="1" applyBorder="1" applyAlignment="1">
      <alignment horizontal="center" vertical="center" wrapText="1"/>
    </xf>
    <xf numFmtId="178" fontId="78" fillId="0" borderId="3" xfId="0" applyNumberFormat="1" applyFont="1" applyFill="1" applyBorder="1" applyAlignment="1">
      <alignment horizontal="center" vertical="center" wrapText="1"/>
    </xf>
    <xf numFmtId="178" fontId="78" fillId="0" borderId="3" xfId="0" applyNumberFormat="1" applyFont="1" applyFill="1" applyBorder="1" applyAlignment="1">
      <alignment horizontal="center" vertical="center"/>
    </xf>
    <xf numFmtId="0" fontId="78" fillId="0" borderId="3" xfId="0" applyNumberFormat="1" applyFont="1" applyFill="1" applyBorder="1" applyAlignment="1">
      <alignment horizontal="center" vertical="center" wrapText="1"/>
    </xf>
    <xf numFmtId="0" fontId="84" fillId="0" borderId="0" xfId="0" applyFont="1" applyFill="1" applyBorder="1" applyAlignment="1">
      <alignment horizontal="center" vertical="center"/>
    </xf>
    <xf numFmtId="0" fontId="69" fillId="0" borderId="3" xfId="0" applyFont="1" applyFill="1" applyBorder="1" applyAlignment="1">
      <alignment horizontal="center" vertical="center"/>
    </xf>
    <xf numFmtId="0" fontId="69" fillId="0" borderId="3" xfId="0" applyFont="1" applyFill="1" applyBorder="1" applyAlignment="1">
      <alignment horizontal="center" vertical="center" wrapText="1"/>
    </xf>
    <xf numFmtId="170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69" fillId="0" borderId="0" xfId="0" applyFont="1" applyFill="1" applyBorder="1" applyAlignment="1">
      <alignment horizontal="center" vertical="center"/>
    </xf>
    <xf numFmtId="178" fontId="78" fillId="0" borderId="0" xfId="0" applyNumberFormat="1" applyFont="1" applyFill="1" applyBorder="1" applyAlignment="1">
      <alignment horizontal="left" vertical="center"/>
    </xf>
    <xf numFmtId="178" fontId="78" fillId="0" borderId="0" xfId="0" applyNumberFormat="1" applyFont="1" applyFill="1" applyBorder="1" applyAlignment="1">
      <alignment horizontal="left" vertical="center" wrapText="1"/>
    </xf>
    <xf numFmtId="178" fontId="69" fillId="0" borderId="0" xfId="0" applyNumberFormat="1" applyFont="1" applyFill="1" applyBorder="1" applyAlignment="1">
      <alignment horizontal="left" vertical="center" wrapText="1"/>
    </xf>
    <xf numFmtId="178" fontId="78" fillId="0" borderId="0" xfId="0" applyNumberFormat="1" applyFont="1" applyFill="1" applyBorder="1" applyAlignment="1">
      <alignment horizontal="right" vertical="center"/>
    </xf>
    <xf numFmtId="178" fontId="83" fillId="0" borderId="13" xfId="0" applyNumberFormat="1" applyFont="1" applyFill="1" applyBorder="1" applyAlignment="1">
      <alignment vertical="center"/>
    </xf>
    <xf numFmtId="178" fontId="89" fillId="0" borderId="0" xfId="0" applyNumberFormat="1" applyFont="1" applyFill="1" applyBorder="1" applyAlignment="1">
      <alignment horizontal="center" vertical="top"/>
    </xf>
    <xf numFmtId="178" fontId="83" fillId="0" borderId="0" xfId="0" applyNumberFormat="1" applyFont="1" applyFill="1" applyBorder="1" applyAlignment="1">
      <alignment horizontal="left"/>
    </xf>
    <xf numFmtId="178" fontId="78" fillId="0" borderId="0" xfId="0" applyNumberFormat="1" applyFont="1" applyFill="1" applyAlignment="1">
      <alignment vertical="center"/>
    </xf>
    <xf numFmtId="178" fontId="81" fillId="0" borderId="0" xfId="0" applyNumberFormat="1" applyFont="1" applyFill="1" applyAlignment="1">
      <alignment horizontal="center" vertical="center"/>
    </xf>
    <xf numFmtId="178" fontId="81" fillId="0" borderId="0" xfId="0" applyNumberFormat="1" applyFont="1" applyFill="1" applyAlignment="1">
      <alignment vertical="center"/>
    </xf>
    <xf numFmtId="1" fontId="78" fillId="0" borderId="3" xfId="0" applyNumberFormat="1" applyFont="1" applyFill="1" applyBorder="1" applyAlignment="1">
      <alignment horizontal="center" vertical="center"/>
    </xf>
    <xf numFmtId="178" fontId="78" fillId="0" borderId="3" xfId="0" applyNumberFormat="1" applyFont="1" applyFill="1" applyBorder="1" applyAlignment="1">
      <alignment horizontal="right" vertical="center" wrapText="1"/>
    </xf>
    <xf numFmtId="170" fontId="78" fillId="0" borderId="3" xfId="0" applyNumberFormat="1" applyFont="1" applyFill="1" applyBorder="1" applyAlignment="1">
      <alignment horizontal="right" vertical="center" wrapText="1"/>
    </xf>
    <xf numFmtId="178" fontId="83" fillId="0" borderId="3" xfId="0" applyNumberFormat="1" applyFont="1" applyFill="1" applyBorder="1" applyAlignment="1">
      <alignment horizontal="right" vertical="center" wrapText="1"/>
    </xf>
    <xf numFmtId="170" fontId="83" fillId="0" borderId="3" xfId="0" applyNumberFormat="1" applyFont="1" applyFill="1" applyBorder="1" applyAlignment="1">
      <alignment horizontal="right" vertical="center" wrapText="1"/>
    </xf>
    <xf numFmtId="178" fontId="78" fillId="0" borderId="3" xfId="245" applyNumberFormat="1" applyFont="1" applyFill="1" applyBorder="1" applyAlignment="1">
      <alignment horizontal="left" vertical="center" wrapText="1"/>
    </xf>
    <xf numFmtId="178" fontId="78" fillId="0" borderId="3" xfId="0" applyNumberFormat="1" applyFont="1" applyFill="1" applyBorder="1" applyAlignment="1" applyProtection="1">
      <alignment horizontal="left" vertical="center" wrapText="1"/>
      <protection locked="0"/>
    </xf>
    <xf numFmtId="178" fontId="83" fillId="0" borderId="3" xfId="0" applyNumberFormat="1" applyFont="1" applyFill="1" applyBorder="1" applyAlignment="1" applyProtection="1">
      <alignment horizontal="left" vertical="center" wrapText="1"/>
      <protection locked="0"/>
    </xf>
    <xf numFmtId="169" fontId="83" fillId="0" borderId="3" xfId="0" applyNumberFormat="1" applyFont="1" applyFill="1" applyBorder="1" applyAlignment="1">
      <alignment horizontal="center" vertical="center" wrapText="1"/>
    </xf>
    <xf numFmtId="169" fontId="78" fillId="0" borderId="3" xfId="0" applyNumberFormat="1" applyFont="1" applyFill="1" applyBorder="1" applyAlignment="1" applyProtection="1">
      <alignment horizontal="center" vertical="center" wrapText="1"/>
      <protection locked="0"/>
    </xf>
    <xf numFmtId="169" fontId="78" fillId="0" borderId="3" xfId="0" applyNumberFormat="1" applyFont="1" applyFill="1" applyBorder="1" applyAlignment="1">
      <alignment horizontal="center" vertical="center" wrapText="1"/>
    </xf>
    <xf numFmtId="3" fontId="83" fillId="0" borderId="3" xfId="0" applyNumberFormat="1" applyFont="1" applyFill="1" applyBorder="1" applyAlignment="1">
      <alignment horizontal="center" vertical="center" wrapText="1"/>
    </xf>
    <xf numFmtId="0" fontId="74" fillId="0" borderId="0" xfId="0" applyFont="1" applyFill="1" applyBorder="1" applyAlignment="1">
      <alignment horizontal="center" vertical="center" wrapText="1"/>
    </xf>
    <xf numFmtId="178" fontId="77" fillId="0" borderId="3" xfId="0" applyNumberFormat="1" applyFont="1" applyFill="1" applyBorder="1" applyAlignment="1">
      <alignment horizontal="center" vertical="center"/>
    </xf>
    <xf numFmtId="178" fontId="78" fillId="0" borderId="18" xfId="182" applyNumberFormat="1" applyFont="1" applyFill="1" applyBorder="1" applyAlignment="1">
      <alignment vertical="center" wrapText="1"/>
      <protection locked="0"/>
    </xf>
    <xf numFmtId="178" fontId="78" fillId="0" borderId="0" xfId="182" applyNumberFormat="1" applyFont="1" applyFill="1" applyBorder="1" applyAlignment="1">
      <alignment vertical="center" wrapText="1"/>
      <protection locked="0"/>
    </xf>
    <xf numFmtId="178" fontId="78" fillId="0" borderId="16" xfId="0" applyNumberFormat="1" applyFont="1" applyFill="1" applyBorder="1" applyAlignment="1">
      <alignment horizontal="center" vertical="center"/>
    </xf>
    <xf numFmtId="178" fontId="83" fillId="0" borderId="19" xfId="182" applyNumberFormat="1" applyFont="1" applyFill="1" applyBorder="1" applyAlignment="1">
      <alignment vertical="center" wrapText="1"/>
      <protection locked="0"/>
    </xf>
    <xf numFmtId="0" fontId="4" fillId="0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170" fontId="72" fillId="0" borderId="3" xfId="0" applyNumberFormat="1" applyFont="1" applyFill="1" applyBorder="1" applyAlignment="1">
      <alignment vertical="center" wrapText="1"/>
    </xf>
    <xf numFmtId="170" fontId="4" fillId="0" borderId="3" xfId="0" applyNumberFormat="1" applyFont="1" applyFill="1" applyBorder="1" applyAlignment="1">
      <alignment vertical="center" wrapText="1"/>
    </xf>
    <xf numFmtId="170" fontId="5" fillId="0" borderId="3" xfId="0" applyNumberFormat="1" applyFont="1" applyFill="1" applyBorder="1" applyAlignment="1">
      <alignment vertical="center" wrapText="1"/>
    </xf>
    <xf numFmtId="0" fontId="4" fillId="0" borderId="3" xfId="0" quotePrefix="1" applyFont="1" applyFill="1" applyBorder="1" applyAlignment="1">
      <alignment horizontal="center" vertical="center"/>
    </xf>
    <xf numFmtId="170" fontId="69" fillId="0" borderId="3" xfId="0" applyNumberFormat="1" applyFont="1" applyFill="1" applyBorder="1" applyAlignment="1">
      <alignment vertical="center" wrapText="1"/>
    </xf>
    <xf numFmtId="0" fontId="5" fillId="0" borderId="3" xfId="0" quotePrefix="1" applyFont="1" applyFill="1" applyBorder="1" applyAlignment="1">
      <alignment horizontal="center" vertical="center"/>
    </xf>
    <xf numFmtId="169" fontId="5" fillId="0" borderId="3" xfId="0" applyNumberFormat="1" applyFont="1" applyFill="1" applyBorder="1" applyAlignment="1">
      <alignment vertical="center" wrapText="1"/>
    </xf>
    <xf numFmtId="178" fontId="69" fillId="0" borderId="3" xfId="0" applyNumberFormat="1" applyFont="1" applyFill="1" applyBorder="1" applyAlignment="1">
      <alignment vertical="center" wrapText="1"/>
    </xf>
    <xf numFmtId="0" fontId="76" fillId="0" borderId="0" xfId="0" applyFont="1" applyFill="1" applyBorder="1" applyAlignment="1">
      <alignment horizontal="center" vertical="center" wrapText="1"/>
    </xf>
    <xf numFmtId="170" fontId="5" fillId="0" borderId="0" xfId="0" quotePrefix="1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left" vertical="center"/>
    </xf>
    <xf numFmtId="0" fontId="72" fillId="0" borderId="3" xfId="0" applyFont="1" applyFill="1" applyBorder="1" applyAlignment="1">
      <alignment horizontal="center" vertical="center"/>
    </xf>
    <xf numFmtId="178" fontId="72" fillId="0" borderId="3" xfId="0" applyNumberFormat="1" applyFont="1" applyFill="1" applyBorder="1" applyAlignment="1">
      <alignment horizontal="right" vertical="center" wrapText="1"/>
    </xf>
    <xf numFmtId="0" fontId="84" fillId="0" borderId="3" xfId="0" applyFont="1" applyFill="1" applyBorder="1" applyAlignment="1">
      <alignment horizontal="left" vertical="center" wrapText="1"/>
    </xf>
    <xf numFmtId="0" fontId="72" fillId="0" borderId="3" xfId="245" applyFont="1" applyFill="1" applyBorder="1" applyAlignment="1">
      <alignment horizontal="left" vertical="center" wrapText="1"/>
    </xf>
    <xf numFmtId="0" fontId="69" fillId="0" borderId="3" xfId="0" applyFont="1" applyFill="1" applyBorder="1" applyAlignment="1">
      <alignment horizontal="left" vertical="center" wrapText="1"/>
    </xf>
    <xf numFmtId="0" fontId="69" fillId="0" borderId="3" xfId="245" applyFont="1" applyFill="1" applyBorder="1" applyAlignment="1">
      <alignment horizontal="left" vertical="center" wrapText="1"/>
    </xf>
    <xf numFmtId="0" fontId="72" fillId="0" borderId="3" xfId="245" applyFont="1" applyFill="1" applyBorder="1" applyAlignment="1">
      <alignment horizontal="center" vertical="center"/>
    </xf>
    <xf numFmtId="0" fontId="69" fillId="0" borderId="0" xfId="245" applyFont="1" applyFill="1" applyBorder="1" applyAlignment="1">
      <alignment horizontal="left" vertical="center" wrapText="1"/>
    </xf>
    <xf numFmtId="0" fontId="86" fillId="0" borderId="0" xfId="0" applyFont="1" applyFill="1" applyBorder="1" applyAlignment="1">
      <alignment horizontal="center" vertical="center" wrapText="1"/>
    </xf>
    <xf numFmtId="0" fontId="69" fillId="0" borderId="0" xfId="0" quotePrefix="1" applyFont="1" applyFill="1" applyBorder="1" applyAlignment="1">
      <alignment horizontal="center" vertical="center"/>
    </xf>
    <xf numFmtId="170" fontId="71" fillId="0" borderId="0" xfId="0" applyNumberFormat="1" applyFont="1" applyFill="1" applyBorder="1" applyAlignment="1">
      <alignment vertical="center"/>
    </xf>
    <xf numFmtId="0" fontId="69" fillId="0" borderId="0" xfId="0" applyFont="1" applyFill="1" applyAlignment="1">
      <alignment horizontal="left" vertical="center"/>
    </xf>
    <xf numFmtId="177" fontId="4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/>
    </xf>
    <xf numFmtId="177" fontId="5" fillId="0" borderId="3" xfId="0" applyNumberFormat="1" applyFont="1" applyFill="1" applyBorder="1" applyAlignment="1">
      <alignment horizontal="center" vertical="center" wrapText="1"/>
    </xf>
    <xf numFmtId="177" fontId="5" fillId="0" borderId="3" xfId="0" applyNumberFormat="1" applyFont="1" applyFill="1" applyBorder="1" applyAlignment="1">
      <alignment vertical="center"/>
    </xf>
    <xf numFmtId="177" fontId="4" fillId="0" borderId="3" xfId="0" applyNumberFormat="1" applyFont="1" applyFill="1" applyBorder="1" applyAlignment="1">
      <alignment vertical="center"/>
    </xf>
    <xf numFmtId="0" fontId="7" fillId="0" borderId="3" xfId="0" applyFont="1" applyFill="1" applyBorder="1" applyAlignment="1">
      <alignment horizontal="left" vertical="center" wrapText="1"/>
    </xf>
    <xf numFmtId="170" fontId="5" fillId="0" borderId="0" xfId="0" applyNumberFormat="1" applyFont="1" applyFill="1" applyBorder="1" applyAlignment="1">
      <alignment horizontal="left" vertical="center" wrapText="1"/>
    </xf>
    <xf numFmtId="0" fontId="71" fillId="0" borderId="0" xfId="0" applyFont="1" applyFill="1" applyBorder="1" applyAlignment="1">
      <alignment horizontal="center" vertical="center"/>
    </xf>
    <xf numFmtId="0" fontId="72" fillId="0" borderId="15" xfId="245" applyFont="1" applyFill="1" applyBorder="1" applyAlignment="1">
      <alignment horizontal="center" vertical="center" wrapText="1"/>
    </xf>
    <xf numFmtId="0" fontId="72" fillId="0" borderId="15" xfId="245" applyFont="1" applyFill="1" applyBorder="1" applyAlignment="1">
      <alignment horizontal="left" vertical="center" wrapText="1"/>
    </xf>
    <xf numFmtId="0" fontId="72" fillId="0" borderId="14" xfId="245" applyFont="1" applyFill="1" applyBorder="1" applyAlignment="1">
      <alignment horizontal="left" vertical="center" wrapText="1"/>
    </xf>
    <xf numFmtId="0" fontId="72" fillId="0" borderId="16" xfId="245" applyFont="1" applyFill="1" applyBorder="1" applyAlignment="1">
      <alignment horizontal="left" vertical="center" wrapText="1"/>
    </xf>
    <xf numFmtId="0" fontId="72" fillId="0" borderId="19" xfId="0" applyFont="1" applyFill="1" applyBorder="1" applyAlignment="1">
      <alignment horizontal="left" vertical="center" wrapText="1"/>
    </xf>
    <xf numFmtId="0" fontId="72" fillId="0" borderId="19" xfId="0" quotePrefix="1" applyFont="1" applyFill="1" applyBorder="1" applyAlignment="1">
      <alignment horizontal="center" vertical="center"/>
    </xf>
    <xf numFmtId="0" fontId="69" fillId="0" borderId="3" xfId="0" quotePrefix="1" applyFont="1" applyFill="1" applyBorder="1" applyAlignment="1">
      <alignment horizontal="center" vertical="center"/>
    </xf>
    <xf numFmtId="179" fontId="72" fillId="0" borderId="14" xfId="245" applyNumberFormat="1" applyFont="1" applyFill="1" applyBorder="1" applyAlignment="1">
      <alignment horizontal="left" vertical="center" wrapText="1"/>
    </xf>
    <xf numFmtId="169" fontId="72" fillId="0" borderId="14" xfId="245" applyNumberFormat="1" applyFont="1" applyFill="1" applyBorder="1" applyAlignment="1">
      <alignment horizontal="right" vertical="center" wrapText="1"/>
    </xf>
    <xf numFmtId="169" fontId="72" fillId="0" borderId="16" xfId="245" applyNumberFormat="1" applyFont="1" applyFill="1" applyBorder="1" applyAlignment="1">
      <alignment horizontal="right" vertical="center" wrapText="1"/>
    </xf>
    <xf numFmtId="0" fontId="69" fillId="0" borderId="19" xfId="0" applyFont="1" applyFill="1" applyBorder="1" applyAlignment="1">
      <alignment horizontal="left" vertical="center" wrapText="1"/>
    </xf>
    <xf numFmtId="0" fontId="69" fillId="0" borderId="19" xfId="0" quotePrefix="1" applyFont="1" applyFill="1" applyBorder="1" applyAlignment="1">
      <alignment horizontal="center" vertical="center"/>
    </xf>
    <xf numFmtId="0" fontId="72" fillId="0" borderId="3" xfId="0" applyFont="1" applyFill="1" applyBorder="1" applyAlignment="1">
      <alignment horizontal="left" vertical="center" wrapText="1"/>
    </xf>
    <xf numFmtId="0" fontId="72" fillId="0" borderId="3" xfId="0" quotePrefix="1" applyFont="1" applyFill="1" applyBorder="1" applyAlignment="1">
      <alignment horizontal="center" vertical="center"/>
    </xf>
    <xf numFmtId="0" fontId="72" fillId="0" borderId="0" xfId="0" quotePrefix="1" applyFont="1" applyFill="1" applyBorder="1" applyAlignment="1">
      <alignment horizontal="center" vertical="center"/>
    </xf>
    <xf numFmtId="169" fontId="72" fillId="0" borderId="0" xfId="0" applyNumberFormat="1" applyFont="1" applyFill="1" applyBorder="1" applyAlignment="1">
      <alignment horizontal="center" vertical="center" wrapText="1"/>
    </xf>
    <xf numFmtId="169" fontId="72" fillId="0" borderId="0" xfId="0" applyNumberFormat="1" applyFont="1" applyFill="1" applyBorder="1" applyAlignment="1">
      <alignment horizontal="right" vertical="center" wrapText="1"/>
    </xf>
    <xf numFmtId="169" fontId="72" fillId="0" borderId="0" xfId="0" applyNumberFormat="1" applyFont="1" applyFill="1" applyBorder="1" applyAlignment="1">
      <alignment horizontal="right" vertical="center"/>
    </xf>
    <xf numFmtId="0" fontId="88" fillId="0" borderId="0" xfId="0" applyFont="1" applyFill="1" applyBorder="1" applyAlignment="1">
      <alignment horizontal="center" vertical="center" wrapText="1"/>
    </xf>
    <xf numFmtId="178" fontId="5" fillId="0" borderId="3" xfId="0" applyNumberFormat="1" applyFont="1" applyFill="1" applyBorder="1" applyAlignment="1">
      <alignment vertical="center"/>
    </xf>
    <xf numFmtId="0" fontId="4" fillId="0" borderId="3" xfId="0" applyFont="1" applyFill="1" applyBorder="1" applyAlignment="1">
      <alignment horizontal="left" vertical="center"/>
    </xf>
    <xf numFmtId="178" fontId="4" fillId="0" borderId="3" xfId="0" applyNumberFormat="1" applyFont="1" applyFill="1" applyBorder="1" applyAlignment="1">
      <alignment horizontal="center" vertical="center" wrapText="1"/>
    </xf>
    <xf numFmtId="178" fontId="4" fillId="0" borderId="3" xfId="0" applyNumberFormat="1" applyFont="1" applyFill="1" applyBorder="1" applyAlignment="1">
      <alignment vertical="center"/>
    </xf>
    <xf numFmtId="0" fontId="4" fillId="0" borderId="19" xfId="0" applyFont="1" applyFill="1" applyBorder="1" applyAlignment="1">
      <alignment horizontal="left" vertical="center" wrapText="1"/>
    </xf>
    <xf numFmtId="179" fontId="6" fillId="0" borderId="3" xfId="0" applyNumberFormat="1" applyFont="1" applyFill="1" applyBorder="1" applyAlignment="1">
      <alignment vertical="center"/>
    </xf>
    <xf numFmtId="0" fontId="84" fillId="0" borderId="3" xfId="0" applyFont="1" applyFill="1" applyBorder="1" applyAlignment="1">
      <alignment horizontal="left" vertical="center"/>
    </xf>
    <xf numFmtId="179" fontId="5" fillId="0" borderId="3" xfId="0" applyNumberFormat="1" applyFont="1" applyFill="1" applyBorder="1" applyAlignment="1">
      <alignment horizontal="center" vertical="center" wrapText="1"/>
    </xf>
    <xf numFmtId="0" fontId="85" fillId="0" borderId="3" xfId="0" quotePrefix="1" applyFont="1" applyFill="1" applyBorder="1" applyAlignment="1">
      <alignment horizontal="center" vertical="center"/>
    </xf>
    <xf numFmtId="0" fontId="4" fillId="0" borderId="0" xfId="0" quotePrefix="1" applyFont="1" applyFill="1" applyBorder="1" applyAlignment="1">
      <alignment horizontal="center" vertical="center"/>
    </xf>
    <xf numFmtId="179" fontId="5" fillId="0" borderId="0" xfId="0" applyNumberFormat="1" applyFont="1" applyFill="1" applyBorder="1" applyAlignment="1">
      <alignment horizontal="center" vertical="center" wrapText="1"/>
    </xf>
    <xf numFmtId="179" fontId="4" fillId="0" borderId="0" xfId="0" applyNumberFormat="1" applyFont="1" applyFill="1" applyBorder="1" applyAlignment="1">
      <alignment vertical="center"/>
    </xf>
    <xf numFmtId="0" fontId="73" fillId="0" borderId="3" xfId="0" applyFont="1" applyFill="1" applyBorder="1" applyAlignment="1">
      <alignment horizontal="left" vertical="center" wrapText="1"/>
    </xf>
    <xf numFmtId="0" fontId="72" fillId="0" borderId="3" xfId="0" quotePrefix="1" applyNumberFormat="1" applyFont="1" applyFill="1" applyBorder="1" applyAlignment="1">
      <alignment horizontal="center" vertical="center" wrapText="1"/>
    </xf>
    <xf numFmtId="0" fontId="69" fillId="0" borderId="3" xfId="0" applyNumberFormat="1" applyFont="1" applyFill="1" applyBorder="1" applyAlignment="1">
      <alignment horizontal="center" vertical="center" wrapText="1"/>
    </xf>
    <xf numFmtId="3" fontId="69" fillId="0" borderId="0" xfId="0" applyNumberFormat="1" applyFont="1" applyFill="1" applyBorder="1" applyAlignment="1">
      <alignment vertical="center"/>
    </xf>
    <xf numFmtId="0" fontId="6" fillId="0" borderId="3" xfId="0" quotePrefix="1" applyFont="1" applyFill="1" applyBorder="1" applyAlignment="1">
      <alignment horizontal="center" vertical="center"/>
    </xf>
    <xf numFmtId="179" fontId="5" fillId="0" borderId="3" xfId="0" applyNumberFormat="1" applyFont="1" applyFill="1" applyBorder="1" applyAlignment="1">
      <alignment vertical="center"/>
    </xf>
    <xf numFmtId="0" fontId="5" fillId="0" borderId="3" xfId="237" applyNumberFormat="1" applyFont="1" applyFill="1" applyBorder="1" applyAlignment="1">
      <alignment horizontal="center" vertical="center" wrapText="1"/>
    </xf>
    <xf numFmtId="179" fontId="84" fillId="0" borderId="3" xfId="237" applyNumberFormat="1" applyFont="1" applyFill="1" applyBorder="1" applyAlignment="1">
      <alignment horizontal="center" vertical="center" wrapText="1"/>
    </xf>
    <xf numFmtId="49" fontId="5" fillId="0" borderId="3" xfId="237" applyNumberFormat="1" applyFont="1" applyFill="1" applyBorder="1" applyAlignment="1">
      <alignment horizontal="left" vertical="center" wrapText="1"/>
    </xf>
    <xf numFmtId="0" fontId="5" fillId="0" borderId="3" xfId="237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9" fillId="0" borderId="0" xfId="0" applyFont="1" applyFill="1" applyBorder="1"/>
    <xf numFmtId="0" fontId="69" fillId="0" borderId="0" xfId="0" applyFont="1" applyFill="1" applyBorder="1" applyAlignment="1">
      <alignment horizontal="left" vertical="center" wrapText="1" shrinkToFit="1"/>
    </xf>
    <xf numFmtId="0" fontId="69" fillId="0" borderId="15" xfId="0" applyFont="1" applyFill="1" applyBorder="1" applyAlignment="1">
      <alignment vertical="center" wrapText="1"/>
    </xf>
    <xf numFmtId="177" fontId="69" fillId="0" borderId="3" xfId="0" applyNumberFormat="1" applyFont="1" applyFill="1" applyBorder="1" applyAlignment="1">
      <alignment horizontal="center" vertical="center" wrapText="1"/>
    </xf>
    <xf numFmtId="0" fontId="69" fillId="0" borderId="3" xfId="0" applyFont="1" applyFill="1" applyBorder="1" applyAlignment="1">
      <alignment horizontal="right" vertical="center"/>
    </xf>
    <xf numFmtId="0" fontId="69" fillId="0" borderId="3" xfId="0" applyFont="1" applyFill="1" applyBorder="1" applyAlignment="1">
      <alignment horizontal="right" vertical="center" wrapText="1"/>
    </xf>
    <xf numFmtId="169" fontId="69" fillId="0" borderId="3" xfId="0" applyNumberFormat="1" applyFont="1" applyFill="1" applyBorder="1" applyAlignment="1">
      <alignment horizontal="right" vertical="center"/>
    </xf>
    <xf numFmtId="0" fontId="69" fillId="0" borderId="0" xfId="0" applyFont="1" applyFill="1" applyBorder="1" applyAlignment="1">
      <alignment horizontal="right" vertical="center"/>
    </xf>
    <xf numFmtId="1" fontId="69" fillId="0" borderId="0" xfId="0" applyNumberFormat="1" applyFont="1" applyFill="1" applyBorder="1" applyAlignment="1">
      <alignment horizontal="center" vertical="center"/>
    </xf>
    <xf numFmtId="0" fontId="69" fillId="0" borderId="0" xfId="0" applyFont="1" applyFill="1" applyAlignment="1">
      <alignment horizontal="right" vertical="center"/>
    </xf>
    <xf numFmtId="0" fontId="69" fillId="0" borderId="15" xfId="0" applyFont="1" applyFill="1" applyBorder="1" applyAlignment="1">
      <alignment horizontal="center" vertical="center" wrapText="1" shrinkToFit="1"/>
    </xf>
    <xf numFmtId="170" fontId="72" fillId="0" borderId="0" xfId="0" applyNumberFormat="1" applyFont="1" applyFill="1" applyBorder="1" applyAlignment="1">
      <alignment horizontal="center" vertical="center" wrapText="1"/>
    </xf>
    <xf numFmtId="170" fontId="72" fillId="0" borderId="0" xfId="0" applyNumberFormat="1" applyFont="1" applyFill="1" applyBorder="1" applyAlignment="1">
      <alignment horizontal="center" vertical="center"/>
    </xf>
    <xf numFmtId="3" fontId="69" fillId="0" borderId="3" xfId="0" applyNumberFormat="1" applyFont="1" applyFill="1" applyBorder="1" applyAlignment="1">
      <alignment horizontal="center" vertical="center" wrapText="1" shrinkToFit="1"/>
    </xf>
    <xf numFmtId="0" fontId="69" fillId="0" borderId="3" xfId="0" applyFont="1" applyFill="1" applyBorder="1" applyAlignment="1">
      <alignment horizontal="left" vertical="center" wrapText="1" shrinkToFit="1"/>
    </xf>
    <xf numFmtId="0" fontId="69" fillId="0" borderId="13" xfId="0" applyFont="1" applyFill="1" applyBorder="1" applyAlignment="1">
      <alignment vertical="center"/>
    </xf>
    <xf numFmtId="0" fontId="69" fillId="0" borderId="13" xfId="0" applyFont="1" applyFill="1" applyBorder="1" applyAlignment="1">
      <alignment horizontal="center" vertical="center"/>
    </xf>
    <xf numFmtId="0" fontId="78" fillId="0" borderId="3" xfId="0" applyFont="1" applyFill="1" applyBorder="1" applyAlignment="1">
      <alignment horizontal="center" vertical="center" wrapText="1"/>
    </xf>
    <xf numFmtId="169" fontId="69" fillId="0" borderId="0" xfId="0" applyNumberFormat="1" applyFont="1" applyFill="1" applyBorder="1" applyAlignment="1">
      <alignment horizontal="center" vertical="center" wrapText="1"/>
    </xf>
    <xf numFmtId="3" fontId="69" fillId="0" borderId="3" xfId="0" applyNumberFormat="1" applyFont="1" applyFill="1" applyBorder="1" applyAlignment="1">
      <alignment horizontal="left" vertical="center" wrapText="1"/>
    </xf>
    <xf numFmtId="0" fontId="69" fillId="0" borderId="0" xfId="0" applyFont="1" applyFill="1" applyBorder="1" applyAlignment="1">
      <alignment horizontal="center"/>
    </xf>
    <xf numFmtId="0" fontId="69" fillId="0" borderId="0" xfId="0" applyFont="1" applyFill="1" applyBorder="1" applyAlignment="1"/>
    <xf numFmtId="0" fontId="71" fillId="0" borderId="0" xfId="0" applyFont="1" applyFill="1" applyAlignment="1">
      <alignment horizontal="center" vertical="center"/>
    </xf>
    <xf numFmtId="0" fontId="69" fillId="0" borderId="0" xfId="0" applyFont="1" applyFill="1" applyAlignment="1">
      <alignment vertical="center" wrapText="1" shrinkToFit="1"/>
    </xf>
    <xf numFmtId="0" fontId="69" fillId="0" borderId="0" xfId="0" applyFont="1" applyFill="1" applyBorder="1" applyAlignment="1">
      <alignment vertical="center" wrapText="1" shrinkToFit="1"/>
    </xf>
    <xf numFmtId="0" fontId="5" fillId="0" borderId="3" xfId="0" quotePrefix="1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Fill="1" applyBorder="1" applyAlignment="1">
      <alignment vertical="center"/>
    </xf>
    <xf numFmtId="170" fontId="6" fillId="0" borderId="0" xfId="0" applyNumberFormat="1" applyFont="1" applyFill="1" applyBorder="1" applyAlignment="1">
      <alignment vertical="center"/>
    </xf>
    <xf numFmtId="0" fontId="5" fillId="0" borderId="0" xfId="0" applyFont="1" applyFill="1" applyAlignment="1">
      <alignment horizontal="left" vertical="center"/>
    </xf>
    <xf numFmtId="0" fontId="6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179" fontId="6" fillId="0" borderId="3" xfId="0" applyNumberFormat="1" applyFont="1" applyFill="1" applyBorder="1" applyAlignment="1">
      <alignment horizontal="center" vertical="center" wrapText="1"/>
    </xf>
    <xf numFmtId="170" fontId="94" fillId="0" borderId="3" xfId="0" applyNumberFormat="1" applyFont="1" applyFill="1" applyBorder="1" applyAlignment="1">
      <alignment vertical="center" wrapText="1"/>
    </xf>
    <xf numFmtId="178" fontId="78" fillId="0" borderId="3" xfId="0" applyNumberFormat="1" applyFont="1" applyFill="1" applyBorder="1" applyAlignment="1">
      <alignment horizontal="center" vertical="center" wrapText="1"/>
    </xf>
    <xf numFmtId="170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178" fontId="69" fillId="0" borderId="3" xfId="0" applyNumberFormat="1" applyFont="1" applyFill="1" applyBorder="1" applyAlignment="1">
      <alignment horizontal="center" vertical="center" wrapText="1"/>
    </xf>
    <xf numFmtId="0" fontId="69" fillId="0" borderId="0" xfId="0" applyFont="1" applyFill="1" applyBorder="1" applyAlignment="1">
      <alignment horizontal="center" vertical="center"/>
    </xf>
    <xf numFmtId="0" fontId="78" fillId="0" borderId="0" xfId="0" applyFont="1" applyFill="1" applyBorder="1" applyAlignment="1">
      <alignment vertical="center"/>
    </xf>
    <xf numFmtId="0" fontId="69" fillId="0" borderId="3" xfId="0" applyFont="1" applyFill="1" applyBorder="1" applyAlignment="1">
      <alignment horizontal="center" vertical="center"/>
    </xf>
    <xf numFmtId="0" fontId="69" fillId="0" borderId="3" xfId="245" applyFont="1" applyFill="1" applyBorder="1" applyAlignment="1">
      <alignment horizontal="center" vertical="center" wrapText="1"/>
    </xf>
    <xf numFmtId="0" fontId="69" fillId="0" borderId="3" xfId="0" applyFont="1" applyFill="1" applyBorder="1" applyAlignment="1">
      <alignment horizontal="center" vertical="center" wrapText="1"/>
    </xf>
    <xf numFmtId="0" fontId="69" fillId="0" borderId="3" xfId="0" applyFont="1" applyFill="1" applyBorder="1" applyAlignment="1">
      <alignment horizontal="center" vertical="center" wrapText="1" shrinkToFit="1"/>
    </xf>
    <xf numFmtId="0" fontId="5" fillId="0" borderId="0" xfId="0" applyFont="1" applyFill="1" applyBorder="1" applyAlignment="1">
      <alignment horizontal="center" vertical="center"/>
    </xf>
    <xf numFmtId="0" fontId="72" fillId="0" borderId="0" xfId="0" applyFont="1" applyFill="1" applyBorder="1" applyAlignment="1">
      <alignment vertical="center"/>
    </xf>
    <xf numFmtId="0" fontId="69" fillId="0" borderId="15" xfId="0" applyFont="1" applyFill="1" applyBorder="1" applyAlignment="1">
      <alignment horizontal="left" vertical="center" wrapText="1"/>
    </xf>
    <xf numFmtId="0" fontId="72" fillId="0" borderId="0" xfId="0" applyFont="1" applyFill="1" applyBorder="1" applyAlignment="1">
      <alignment horizontal="left" vertical="center" wrapText="1"/>
    </xf>
    <xf numFmtId="3" fontId="69" fillId="0" borderId="3" xfId="0" applyNumberFormat="1" applyFont="1" applyFill="1" applyBorder="1" applyAlignment="1">
      <alignment horizontal="center" vertical="center" wrapText="1"/>
    </xf>
    <xf numFmtId="178" fontId="69" fillId="0" borderId="3" xfId="0" applyNumberFormat="1" applyFont="1" applyFill="1" applyBorder="1" applyAlignment="1">
      <alignment horizontal="center" vertical="center" wrapText="1"/>
    </xf>
    <xf numFmtId="170" fontId="69" fillId="0" borderId="3" xfId="0" applyNumberFormat="1" applyFont="1" applyFill="1" applyBorder="1" applyAlignment="1">
      <alignment horizontal="center" vertical="center" wrapText="1"/>
    </xf>
    <xf numFmtId="0" fontId="72" fillId="0" borderId="3" xfId="0" applyFont="1" applyFill="1" applyBorder="1" applyAlignment="1">
      <alignment horizontal="center" vertical="center" wrapText="1"/>
    </xf>
    <xf numFmtId="3" fontId="72" fillId="0" borderId="3" xfId="0" applyNumberFormat="1" applyFont="1" applyFill="1" applyBorder="1" applyAlignment="1">
      <alignment horizontal="center" vertical="center" wrapText="1"/>
    </xf>
    <xf numFmtId="0" fontId="69" fillId="0" borderId="3" xfId="0" applyFont="1" applyFill="1" applyBorder="1" applyAlignment="1">
      <alignment horizontal="left" vertical="center" wrapText="1"/>
    </xf>
    <xf numFmtId="0" fontId="72" fillId="0" borderId="13" xfId="0" applyFont="1" applyFill="1" applyBorder="1" applyAlignment="1">
      <alignment horizontal="left" vertical="center" wrapText="1"/>
    </xf>
    <xf numFmtId="0" fontId="69" fillId="0" borderId="0" xfId="0" applyFont="1" applyFill="1" applyBorder="1" applyAlignment="1">
      <alignment horizontal="center" vertical="center" wrapText="1"/>
    </xf>
    <xf numFmtId="179" fontId="69" fillId="0" borderId="3" xfId="0" applyNumberFormat="1" applyFont="1" applyFill="1" applyBorder="1" applyAlignment="1">
      <alignment horizontal="center" vertical="center" wrapText="1"/>
    </xf>
    <xf numFmtId="179" fontId="72" fillId="0" borderId="3" xfId="0" applyNumberFormat="1" applyFont="1" applyFill="1" applyBorder="1" applyAlignment="1">
      <alignment horizontal="center" vertical="center" wrapText="1"/>
    </xf>
    <xf numFmtId="0" fontId="69" fillId="0" borderId="0" xfId="0" applyFont="1" applyFill="1" applyAlignment="1">
      <alignment horizontal="center" vertical="center"/>
    </xf>
    <xf numFmtId="0" fontId="72" fillId="0" borderId="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3" xfId="245" applyFont="1" applyFill="1" applyBorder="1" applyAlignment="1">
      <alignment horizontal="left" vertical="center" wrapText="1"/>
    </xf>
    <xf numFmtId="0" fontId="5" fillId="0" borderId="3" xfId="245" applyFont="1" applyFill="1" applyBorder="1" applyAlignment="1">
      <alignment horizontal="left" vertical="center" wrapText="1"/>
    </xf>
    <xf numFmtId="170" fontId="72" fillId="0" borderId="3" xfId="0" applyNumberFormat="1" applyFont="1" applyFill="1" applyBorder="1" applyAlignment="1">
      <alignment horizontal="right" vertical="center" wrapText="1"/>
    </xf>
    <xf numFmtId="170" fontId="69" fillId="0" borderId="3" xfId="0" applyNumberFormat="1" applyFont="1" applyFill="1" applyBorder="1" applyAlignment="1">
      <alignment horizontal="right" vertical="center" wrapText="1"/>
    </xf>
    <xf numFmtId="170" fontId="72" fillId="0" borderId="3" xfId="0" applyNumberFormat="1" applyFont="1" applyFill="1" applyBorder="1" applyAlignment="1">
      <alignment horizontal="center" vertical="center" wrapText="1"/>
    </xf>
    <xf numFmtId="170" fontId="78" fillId="0" borderId="15" xfId="0" applyNumberFormat="1" applyFont="1" applyFill="1" applyBorder="1" applyAlignment="1">
      <alignment horizontal="right" vertical="center" wrapText="1"/>
    </xf>
    <xf numFmtId="170" fontId="79" fillId="0" borderId="16" xfId="0" applyNumberFormat="1" applyFont="1" applyFill="1" applyBorder="1" applyAlignment="1">
      <alignment horizontal="right" vertical="center" wrapText="1"/>
    </xf>
    <xf numFmtId="178" fontId="78" fillId="0" borderId="15" xfId="0" applyNumberFormat="1" applyFont="1" applyFill="1" applyBorder="1" applyAlignment="1">
      <alignment horizontal="right" vertical="center" wrapText="1"/>
    </xf>
    <xf numFmtId="178" fontId="79" fillId="0" borderId="16" xfId="0" applyNumberFormat="1" applyFont="1" applyFill="1" applyBorder="1" applyAlignment="1">
      <alignment horizontal="right" vertical="center" wrapText="1"/>
    </xf>
    <xf numFmtId="178" fontId="69" fillId="0" borderId="14" xfId="0" applyNumberFormat="1" applyFont="1" applyFill="1" applyBorder="1" applyAlignment="1">
      <alignment horizontal="left" vertical="center" wrapText="1"/>
    </xf>
    <xf numFmtId="178" fontId="78" fillId="0" borderId="15" xfId="0" applyNumberFormat="1" applyFont="1" applyFill="1" applyBorder="1" applyAlignment="1">
      <alignment horizontal="center" vertical="center" wrapText="1"/>
    </xf>
    <xf numFmtId="178" fontId="78" fillId="0" borderId="14" xfId="0" applyNumberFormat="1" applyFont="1" applyFill="1" applyBorder="1" applyAlignment="1">
      <alignment horizontal="center" vertical="center" wrapText="1"/>
    </xf>
    <xf numFmtId="178" fontId="78" fillId="0" borderId="16" xfId="0" applyNumberFormat="1" applyFont="1" applyFill="1" applyBorder="1" applyAlignment="1">
      <alignment horizontal="center" vertical="center" wrapText="1"/>
    </xf>
    <xf numFmtId="178" fontId="73" fillId="0" borderId="14" xfId="0" applyNumberFormat="1" applyFont="1" applyFill="1" applyBorder="1" applyAlignment="1">
      <alignment horizontal="left" vertical="center" wrapText="1"/>
    </xf>
    <xf numFmtId="0" fontId="93" fillId="0" borderId="14" xfId="0" applyFont="1" applyFill="1" applyBorder="1" applyAlignment="1">
      <alignment vertical="center" wrapText="1"/>
    </xf>
    <xf numFmtId="178" fontId="69" fillId="0" borderId="20" xfId="0" applyNumberFormat="1" applyFont="1" applyFill="1" applyBorder="1" applyAlignment="1">
      <alignment horizontal="left" vertical="center" wrapText="1"/>
    </xf>
    <xf numFmtId="178" fontId="83" fillId="0" borderId="14" xfId="0" applyNumberFormat="1" applyFont="1" applyFill="1" applyBorder="1" applyAlignment="1">
      <alignment horizontal="left" vertical="center"/>
    </xf>
    <xf numFmtId="178" fontId="91" fillId="0" borderId="0" xfId="0" applyNumberFormat="1" applyFont="1" applyFill="1" applyBorder="1" applyAlignment="1">
      <alignment horizontal="left" vertical="center"/>
    </xf>
    <xf numFmtId="178" fontId="83" fillId="0" borderId="0" xfId="0" applyNumberFormat="1" applyFont="1" applyFill="1" applyBorder="1" applyAlignment="1">
      <alignment horizontal="right" vertical="center" wrapText="1"/>
    </xf>
    <xf numFmtId="178" fontId="78" fillId="0" borderId="0" xfId="0" applyNumberFormat="1" applyFont="1" applyFill="1" applyBorder="1" applyAlignment="1">
      <alignment horizontal="left" vertical="center" wrapText="1"/>
    </xf>
    <xf numFmtId="178" fontId="83" fillId="0" borderId="0" xfId="0" applyNumberFormat="1" applyFont="1" applyFill="1" applyBorder="1" applyAlignment="1">
      <alignment horizontal="left" vertical="center" wrapText="1"/>
    </xf>
    <xf numFmtId="178" fontId="78" fillId="0" borderId="0" xfId="0" applyNumberFormat="1" applyFont="1" applyFill="1" applyBorder="1" applyAlignment="1">
      <alignment horizontal="center" vertical="center"/>
    </xf>
    <xf numFmtId="178" fontId="78" fillId="0" borderId="0" xfId="0" applyNumberFormat="1" applyFont="1" applyFill="1" applyBorder="1" applyAlignment="1">
      <alignment horizontal="right" vertical="center"/>
    </xf>
    <xf numFmtId="178" fontId="78" fillId="0" borderId="20" xfId="0" applyNumberFormat="1" applyFont="1" applyFill="1" applyBorder="1" applyAlignment="1">
      <alignment horizontal="right" vertical="center"/>
    </xf>
    <xf numFmtId="178" fontId="78" fillId="0" borderId="14" xfId="0" applyNumberFormat="1" applyFont="1" applyFill="1" applyBorder="1" applyAlignment="1">
      <alignment horizontal="left" vertical="center" wrapText="1"/>
    </xf>
    <xf numFmtId="178" fontId="82" fillId="0" borderId="3" xfId="0" applyNumberFormat="1" applyFont="1" applyFill="1" applyBorder="1" applyAlignment="1">
      <alignment horizontal="center" vertical="center"/>
    </xf>
    <xf numFmtId="178" fontId="78" fillId="0" borderId="18" xfId="0" applyNumberFormat="1" applyFont="1" applyFill="1" applyBorder="1" applyAlignment="1">
      <alignment horizontal="center" vertical="center" wrapText="1" shrinkToFit="1"/>
    </xf>
    <xf numFmtId="178" fontId="78" fillId="0" borderId="19" xfId="0" applyNumberFormat="1" applyFont="1" applyFill="1" applyBorder="1" applyAlignment="1">
      <alignment horizontal="center" vertical="center" wrapText="1" shrinkToFit="1"/>
    </xf>
    <xf numFmtId="178" fontId="78" fillId="0" borderId="18" xfId="0" applyNumberFormat="1" applyFont="1" applyFill="1" applyBorder="1" applyAlignment="1">
      <alignment horizontal="center" vertical="center" wrapText="1"/>
    </xf>
    <xf numFmtId="178" fontId="78" fillId="0" borderId="19" xfId="0" applyNumberFormat="1" applyFont="1" applyFill="1" applyBorder="1" applyAlignment="1">
      <alignment horizontal="center" vertical="center" wrapText="1"/>
    </xf>
    <xf numFmtId="178" fontId="82" fillId="0" borderId="15" xfId="0" applyNumberFormat="1" applyFont="1" applyFill="1" applyBorder="1" applyAlignment="1" applyProtection="1">
      <alignment horizontal="center"/>
      <protection locked="0"/>
    </xf>
    <xf numFmtId="178" fontId="82" fillId="0" borderId="14" xfId="0" applyNumberFormat="1" applyFont="1" applyFill="1" applyBorder="1" applyAlignment="1" applyProtection="1">
      <alignment horizontal="center"/>
      <protection locked="0"/>
    </xf>
    <xf numFmtId="178" fontId="82" fillId="0" borderId="16" xfId="0" applyNumberFormat="1" applyFont="1" applyFill="1" applyBorder="1" applyAlignment="1" applyProtection="1">
      <alignment horizontal="center"/>
      <protection locked="0"/>
    </xf>
    <xf numFmtId="178" fontId="78" fillId="0" borderId="3" xfId="0" applyNumberFormat="1" applyFont="1" applyFill="1" applyBorder="1" applyAlignment="1">
      <alignment horizontal="center" vertical="center" wrapText="1"/>
    </xf>
    <xf numFmtId="178" fontId="79" fillId="0" borderId="3" xfId="0" applyNumberFormat="1" applyFont="1" applyFill="1" applyBorder="1" applyAlignment="1">
      <alignment horizontal="center" vertical="center" wrapText="1"/>
    </xf>
    <xf numFmtId="178" fontId="78" fillId="0" borderId="3" xfId="0" applyNumberFormat="1" applyFont="1" applyFill="1" applyBorder="1" applyAlignment="1">
      <alignment horizontal="center" vertical="center"/>
    </xf>
    <xf numFmtId="178" fontId="82" fillId="0" borderId="3" xfId="0" applyNumberFormat="1" applyFont="1" applyFill="1" applyBorder="1" applyAlignment="1">
      <alignment horizontal="center" vertical="center" wrapText="1"/>
    </xf>
    <xf numFmtId="178" fontId="82" fillId="0" borderId="3" xfId="237" applyNumberFormat="1" applyFont="1" applyFill="1" applyBorder="1" applyAlignment="1">
      <alignment horizontal="center" vertical="center" wrapText="1"/>
    </xf>
    <xf numFmtId="0" fontId="78" fillId="0" borderId="3" xfId="0" applyNumberFormat="1" applyFont="1" applyFill="1" applyBorder="1" applyAlignment="1">
      <alignment horizontal="center" vertical="center" wrapText="1"/>
    </xf>
    <xf numFmtId="0" fontId="79" fillId="0" borderId="3" xfId="0" applyNumberFormat="1" applyFont="1" applyFill="1" applyBorder="1" applyAlignment="1">
      <alignment horizontal="center" vertical="center" wrapText="1"/>
    </xf>
    <xf numFmtId="0" fontId="84" fillId="0" borderId="0" xfId="0" applyFont="1" applyFill="1" applyAlignment="1">
      <alignment horizontal="center" vertical="center"/>
    </xf>
    <xf numFmtId="178" fontId="78" fillId="0" borderId="0" xfId="0" applyNumberFormat="1" applyFont="1" applyFill="1" applyBorder="1" applyAlignment="1">
      <alignment horizontal="center" vertical="center" wrapText="1"/>
    </xf>
    <xf numFmtId="178" fontId="78" fillId="0" borderId="0" xfId="0" quotePrefix="1" applyNumberFormat="1" applyFont="1" applyFill="1" applyBorder="1" applyAlignment="1">
      <alignment horizontal="center" vertical="center" wrapText="1"/>
    </xf>
    <xf numFmtId="0" fontId="83" fillId="0" borderId="13" xfId="0" applyFont="1" applyFill="1" applyBorder="1" applyAlignment="1">
      <alignment vertical="center"/>
    </xf>
    <xf numFmtId="178" fontId="82" fillId="0" borderId="19" xfId="0" applyNumberFormat="1" applyFont="1" applyFill="1" applyBorder="1" applyAlignment="1">
      <alignment horizontal="center" vertical="center"/>
    </xf>
    <xf numFmtId="178" fontId="83" fillId="0" borderId="13" xfId="0" applyNumberFormat="1" applyFont="1" applyFill="1" applyBorder="1" applyAlignment="1">
      <alignment horizontal="left" vertical="center" wrapText="1"/>
    </xf>
    <xf numFmtId="178" fontId="90" fillId="0" borderId="13" xfId="0" applyNumberFormat="1" applyFont="1" applyFill="1" applyBorder="1" applyAlignment="1">
      <alignment horizontal="left" vertical="center" wrapText="1"/>
    </xf>
    <xf numFmtId="178" fontId="78" fillId="0" borderId="0" xfId="0" applyNumberFormat="1" applyFont="1" applyFill="1" applyBorder="1" applyAlignment="1">
      <alignment horizontal="left" vertical="center"/>
    </xf>
    <xf numFmtId="178" fontId="78" fillId="0" borderId="0" xfId="0" applyNumberFormat="1" applyFont="1" applyFill="1" applyBorder="1" applyAlignment="1">
      <alignment vertical="center"/>
    </xf>
    <xf numFmtId="178" fontId="79" fillId="0" borderId="0" xfId="0" applyNumberFormat="1" applyFont="1" applyFill="1" applyAlignment="1">
      <alignment vertical="center"/>
    </xf>
    <xf numFmtId="178" fontId="92" fillId="0" borderId="0" xfId="0" applyNumberFormat="1" applyFont="1" applyFill="1" applyBorder="1" applyAlignment="1">
      <alignment horizontal="left" vertical="center"/>
    </xf>
    <xf numFmtId="178" fontId="82" fillId="0" borderId="0" xfId="0" applyNumberFormat="1" applyFont="1" applyFill="1" applyBorder="1" applyAlignment="1">
      <alignment horizontal="center" vertical="center"/>
    </xf>
    <xf numFmtId="178" fontId="82" fillId="0" borderId="0" xfId="0" applyNumberFormat="1" applyFont="1" applyFill="1" applyBorder="1" applyAlignment="1">
      <alignment horizontal="center" vertical="center" wrapText="1"/>
    </xf>
    <xf numFmtId="0" fontId="78" fillId="29" borderId="0" xfId="0" applyFont="1" applyFill="1" applyBorder="1" applyAlignment="1">
      <alignment horizontal="left" vertical="center"/>
    </xf>
    <xf numFmtId="0" fontId="84" fillId="29" borderId="0" xfId="0" applyFont="1" applyFill="1" applyAlignment="1">
      <alignment horizontal="center" vertical="center"/>
    </xf>
    <xf numFmtId="170" fontId="78" fillId="29" borderId="0" xfId="0" applyNumberFormat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84" fillId="0" borderId="18" xfId="0" applyFont="1" applyFill="1" applyBorder="1" applyAlignment="1">
      <alignment horizontal="center" vertical="center" wrapText="1"/>
    </xf>
    <xf numFmtId="0" fontId="84" fillId="0" borderId="19" xfId="0" applyFont="1" applyFill="1" applyBorder="1" applyAlignment="1">
      <alignment horizontal="center" vertical="center" wrapText="1"/>
    </xf>
    <xf numFmtId="0" fontId="84" fillId="0" borderId="18" xfId="0" applyFont="1" applyFill="1" applyBorder="1" applyAlignment="1">
      <alignment horizontal="center" vertical="center" wrapText="1" shrinkToFit="1"/>
    </xf>
    <xf numFmtId="0" fontId="84" fillId="0" borderId="19" xfId="0" applyFont="1" applyFill="1" applyBorder="1" applyAlignment="1">
      <alignment horizontal="center" vertical="center" wrapText="1" shrinkToFi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170" fontId="5" fillId="0" borderId="0" xfId="0" applyNumberFormat="1" applyFont="1" applyFill="1" applyBorder="1" applyAlignment="1">
      <alignment horizontal="center" vertical="center" wrapText="1"/>
    </xf>
    <xf numFmtId="0" fontId="73" fillId="0" borderId="0" xfId="245" applyFont="1" applyFill="1" applyBorder="1" applyAlignment="1">
      <alignment horizontal="center" vertical="center"/>
    </xf>
    <xf numFmtId="0" fontId="69" fillId="0" borderId="3" xfId="0" applyFont="1" applyFill="1" applyBorder="1" applyAlignment="1">
      <alignment horizontal="center" vertical="center"/>
    </xf>
    <xf numFmtId="0" fontId="69" fillId="0" borderId="3" xfId="245" applyFont="1" applyFill="1" applyBorder="1" applyAlignment="1">
      <alignment horizontal="center" vertical="center" wrapText="1"/>
    </xf>
    <xf numFmtId="0" fontId="69" fillId="0" borderId="3" xfId="0" applyFont="1" applyFill="1" applyBorder="1" applyAlignment="1">
      <alignment horizontal="center" vertical="center" wrapText="1"/>
    </xf>
    <xf numFmtId="0" fontId="69" fillId="0" borderId="0" xfId="0" applyFont="1" applyFill="1" applyBorder="1" applyAlignment="1">
      <alignment horizontal="center" vertical="center"/>
    </xf>
    <xf numFmtId="0" fontId="73" fillId="0" borderId="15" xfId="245" applyFont="1" applyFill="1" applyBorder="1" applyAlignment="1">
      <alignment horizontal="center" vertical="center" wrapText="1"/>
    </xf>
    <xf numFmtId="0" fontId="73" fillId="0" borderId="14" xfId="245" applyFont="1" applyFill="1" applyBorder="1" applyAlignment="1">
      <alignment horizontal="center" vertical="center" wrapText="1"/>
    </xf>
    <xf numFmtId="0" fontId="73" fillId="0" borderId="16" xfId="245" applyFont="1" applyFill="1" applyBorder="1" applyAlignment="1">
      <alignment horizontal="center" vertical="center" wrapText="1"/>
    </xf>
    <xf numFmtId="0" fontId="73" fillId="0" borderId="3" xfId="245" applyFont="1" applyFill="1" applyBorder="1" applyAlignment="1">
      <alignment horizontal="center" vertical="center" wrapText="1"/>
    </xf>
    <xf numFmtId="170" fontId="69" fillId="0" borderId="0" xfId="0" applyNumberFormat="1" applyFont="1" applyFill="1" applyBorder="1" applyAlignment="1">
      <alignment horizontal="center" vertical="center" wrapText="1"/>
    </xf>
    <xf numFmtId="170" fontId="69" fillId="0" borderId="0" xfId="0" quotePrefix="1" applyNumberFormat="1" applyFont="1" applyFill="1" applyBorder="1" applyAlignment="1">
      <alignment horizontal="center" vertical="center" wrapText="1"/>
    </xf>
    <xf numFmtId="0" fontId="78" fillId="0" borderId="0" xfId="0" applyFont="1" applyFill="1" applyBorder="1" applyAlignment="1">
      <alignment vertical="center"/>
    </xf>
    <xf numFmtId="0" fontId="72" fillId="0" borderId="0" xfId="0" applyFont="1" applyFill="1" applyBorder="1" applyAlignment="1">
      <alignment horizontal="center" vertical="center" wrapText="1"/>
    </xf>
    <xf numFmtId="170" fontId="5" fillId="0" borderId="0" xfId="0" applyNumberFormat="1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center" vertical="center"/>
    </xf>
    <xf numFmtId="0" fontId="72" fillId="0" borderId="15" xfId="0" applyFont="1" applyFill="1" applyBorder="1" applyAlignment="1">
      <alignment horizontal="center" vertical="center"/>
    </xf>
    <xf numFmtId="0" fontId="72" fillId="0" borderId="14" xfId="0" applyFont="1" applyFill="1" applyBorder="1" applyAlignment="1">
      <alignment horizontal="center" vertical="center"/>
    </xf>
    <xf numFmtId="0" fontId="72" fillId="0" borderId="16" xfId="0" applyFont="1" applyFill="1" applyBorder="1" applyAlignment="1">
      <alignment horizontal="center" vertical="center"/>
    </xf>
    <xf numFmtId="0" fontId="73" fillId="0" borderId="0" xfId="0" applyFont="1" applyFill="1" applyBorder="1" applyAlignment="1">
      <alignment horizontal="center" vertical="center"/>
    </xf>
    <xf numFmtId="0" fontId="69" fillId="0" borderId="18" xfId="245" applyFont="1" applyFill="1" applyBorder="1" applyAlignment="1">
      <alignment horizontal="center" vertical="center" wrapText="1"/>
    </xf>
    <xf numFmtId="0" fontId="69" fillId="0" borderId="19" xfId="245" applyFont="1" applyFill="1" applyBorder="1" applyAlignment="1">
      <alignment horizontal="center" vertical="center" wrapText="1"/>
    </xf>
    <xf numFmtId="0" fontId="69" fillId="0" borderId="3" xfId="0" applyFont="1" applyFill="1" applyBorder="1" applyAlignment="1">
      <alignment horizontal="center" vertical="center" wrapText="1" shrinkToFit="1"/>
    </xf>
    <xf numFmtId="0" fontId="73" fillId="0" borderId="0" xfId="0" applyFont="1" applyFill="1" applyBorder="1" applyAlignment="1">
      <alignment horizontal="center" vertical="center" wrapText="1"/>
    </xf>
    <xf numFmtId="0" fontId="69" fillId="0" borderId="13" xfId="0" applyFont="1" applyFill="1" applyBorder="1" applyAlignment="1">
      <alignment horizontal="right" vertical="center"/>
    </xf>
    <xf numFmtId="0" fontId="91" fillId="0" borderId="0" xfId="0" applyFont="1" applyFill="1" applyBorder="1" applyAlignment="1">
      <alignment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4" fillId="0" borderId="0" xfId="237" applyNumberFormat="1" applyFont="1" applyFill="1" applyBorder="1" applyAlignment="1">
      <alignment horizontal="center" vertical="center" wrapText="1"/>
    </xf>
    <xf numFmtId="0" fontId="5" fillId="0" borderId="18" xfId="237" applyNumberFormat="1" applyFont="1" applyFill="1" applyBorder="1" applyAlignment="1">
      <alignment horizontal="center" vertical="center" wrapText="1"/>
    </xf>
    <xf numFmtId="0" fontId="5" fillId="0" borderId="19" xfId="237" applyNumberFormat="1" applyFont="1" applyFill="1" applyBorder="1" applyAlignment="1">
      <alignment horizontal="center" vertical="center" wrapText="1"/>
    </xf>
    <xf numFmtId="170" fontId="5" fillId="0" borderId="0" xfId="0" quotePrefix="1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72" fillId="0" borderId="15" xfId="0" applyFont="1" applyFill="1" applyBorder="1" applyAlignment="1">
      <alignment horizontal="left" vertical="center" wrapText="1"/>
    </xf>
    <xf numFmtId="0" fontId="72" fillId="0" borderId="14" xfId="0" applyFont="1" applyFill="1" applyBorder="1" applyAlignment="1">
      <alignment horizontal="left" vertical="center" wrapText="1"/>
    </xf>
    <xf numFmtId="0" fontId="72" fillId="0" borderId="16" xfId="0" applyFont="1" applyFill="1" applyBorder="1" applyAlignment="1">
      <alignment horizontal="left" vertical="center" wrapText="1"/>
    </xf>
    <xf numFmtId="3" fontId="72" fillId="0" borderId="3" xfId="0" applyNumberFormat="1" applyFont="1" applyFill="1" applyBorder="1" applyAlignment="1">
      <alignment horizontal="center" vertical="center" wrapText="1"/>
    </xf>
    <xf numFmtId="0" fontId="69" fillId="0" borderId="3" xfId="0" applyFont="1" applyFill="1" applyBorder="1" applyAlignment="1">
      <alignment horizontal="left" vertical="center" wrapText="1"/>
    </xf>
    <xf numFmtId="3" fontId="69" fillId="0" borderId="3" xfId="0" applyNumberFormat="1" applyFont="1" applyFill="1" applyBorder="1" applyAlignment="1">
      <alignment horizontal="center" vertical="center" wrapText="1"/>
    </xf>
    <xf numFmtId="0" fontId="69" fillId="0" borderId="15" xfId="0" applyFont="1" applyFill="1" applyBorder="1" applyAlignment="1">
      <alignment horizontal="left" vertical="center" wrapText="1"/>
    </xf>
    <xf numFmtId="0" fontId="69" fillId="0" borderId="14" xfId="0" applyFont="1" applyFill="1" applyBorder="1" applyAlignment="1">
      <alignment horizontal="left" vertical="center" wrapText="1"/>
    </xf>
    <xf numFmtId="0" fontId="69" fillId="0" borderId="16" xfId="0" applyFont="1" applyFill="1" applyBorder="1" applyAlignment="1">
      <alignment horizontal="left" vertical="center" wrapText="1"/>
    </xf>
    <xf numFmtId="3" fontId="69" fillId="0" borderId="15" xfId="0" applyNumberFormat="1" applyFont="1" applyFill="1" applyBorder="1" applyAlignment="1">
      <alignment horizontal="center" vertical="center" wrapText="1"/>
    </xf>
    <xf numFmtId="3" fontId="69" fillId="0" borderId="14" xfId="0" applyNumberFormat="1" applyFont="1" applyFill="1" applyBorder="1" applyAlignment="1">
      <alignment horizontal="center" vertical="center" wrapText="1"/>
    </xf>
    <xf numFmtId="3" fontId="69" fillId="0" borderId="16" xfId="0" applyNumberFormat="1" applyFont="1" applyFill="1" applyBorder="1" applyAlignment="1">
      <alignment horizontal="center" vertical="center" wrapText="1"/>
    </xf>
    <xf numFmtId="0" fontId="72" fillId="0" borderId="0" xfId="0" applyFont="1" applyFill="1" applyBorder="1" applyAlignment="1">
      <alignment vertical="center"/>
    </xf>
    <xf numFmtId="0" fontId="72" fillId="0" borderId="3" xfId="0" applyFont="1" applyFill="1" applyBorder="1" applyAlignment="1">
      <alignment horizontal="center" vertical="center" wrapText="1"/>
    </xf>
    <xf numFmtId="179" fontId="72" fillId="0" borderId="15" xfId="0" applyNumberFormat="1" applyFont="1" applyFill="1" applyBorder="1" applyAlignment="1">
      <alignment horizontal="center" vertical="center" wrapText="1"/>
    </xf>
    <xf numFmtId="179" fontId="72" fillId="0" borderId="16" xfId="0" applyNumberFormat="1" applyFont="1" applyFill="1" applyBorder="1" applyAlignment="1">
      <alignment horizontal="center" vertical="center" wrapText="1"/>
    </xf>
    <xf numFmtId="178" fontId="69" fillId="0" borderId="3" xfId="0" applyNumberFormat="1" applyFont="1" applyFill="1" applyBorder="1" applyAlignment="1">
      <alignment horizontal="center" vertical="center" wrapText="1"/>
    </xf>
    <xf numFmtId="170" fontId="69" fillId="0" borderId="3" xfId="0" applyNumberFormat="1" applyFont="1" applyFill="1" applyBorder="1" applyAlignment="1">
      <alignment horizontal="center" vertical="center" wrapText="1"/>
    </xf>
    <xf numFmtId="179" fontId="69" fillId="0" borderId="15" xfId="0" applyNumberFormat="1" applyFont="1" applyFill="1" applyBorder="1" applyAlignment="1">
      <alignment horizontal="center" vertical="center" wrapText="1"/>
    </xf>
    <xf numFmtId="179" fontId="69" fillId="0" borderId="16" xfId="0" applyNumberFormat="1" applyFont="1" applyFill="1" applyBorder="1" applyAlignment="1">
      <alignment horizontal="center" vertical="center" wrapText="1"/>
    </xf>
    <xf numFmtId="3" fontId="69" fillId="0" borderId="3" xfId="0" applyNumberFormat="1" applyFont="1" applyFill="1" applyBorder="1" applyAlignment="1">
      <alignment horizontal="center" vertical="center"/>
    </xf>
    <xf numFmtId="0" fontId="69" fillId="0" borderId="15" xfId="0" applyFont="1" applyFill="1" applyBorder="1" applyAlignment="1">
      <alignment horizontal="center" vertical="center"/>
    </xf>
    <xf numFmtId="0" fontId="69" fillId="0" borderId="14" xfId="0" applyFont="1" applyFill="1" applyBorder="1" applyAlignment="1">
      <alignment horizontal="center" vertical="center"/>
    </xf>
    <xf numFmtId="0" fontId="69" fillId="0" borderId="16" xfId="0" applyFont="1" applyFill="1" applyBorder="1" applyAlignment="1">
      <alignment horizontal="center" vertical="center"/>
    </xf>
    <xf numFmtId="0" fontId="69" fillId="0" borderId="15" xfId="0" applyFont="1" applyFill="1" applyBorder="1" applyAlignment="1">
      <alignment horizontal="center" vertical="center" wrapText="1"/>
    </xf>
    <xf numFmtId="0" fontId="69" fillId="0" borderId="16" xfId="0" applyFont="1" applyFill="1" applyBorder="1" applyAlignment="1">
      <alignment horizontal="center" vertical="center" wrapText="1"/>
    </xf>
    <xf numFmtId="0" fontId="69" fillId="0" borderId="14" xfId="0" applyFont="1" applyFill="1" applyBorder="1" applyAlignment="1">
      <alignment horizontal="center" vertical="center" wrapText="1"/>
    </xf>
    <xf numFmtId="0" fontId="69" fillId="0" borderId="0" xfId="0" applyFont="1" applyFill="1" applyBorder="1" applyAlignment="1">
      <alignment horizontal="justify" vertical="center" wrapText="1" shrinkToFit="1"/>
    </xf>
    <xf numFmtId="0" fontId="72" fillId="0" borderId="0" xfId="0" applyFont="1" applyFill="1" applyBorder="1" applyAlignment="1">
      <alignment horizontal="left" vertical="center" wrapText="1"/>
    </xf>
    <xf numFmtId="0" fontId="69" fillId="0" borderId="18" xfId="0" applyFont="1" applyFill="1" applyBorder="1" applyAlignment="1">
      <alignment horizontal="center" vertical="center" wrapText="1"/>
    </xf>
    <xf numFmtId="0" fontId="69" fillId="0" borderId="19" xfId="0" applyFont="1" applyFill="1" applyBorder="1" applyAlignment="1">
      <alignment horizontal="center" vertical="center" wrapText="1"/>
    </xf>
    <xf numFmtId="177" fontId="69" fillId="0" borderId="15" xfId="0" applyNumberFormat="1" applyFont="1" applyFill="1" applyBorder="1" applyAlignment="1">
      <alignment horizontal="center" vertical="center" wrapText="1"/>
    </xf>
    <xf numFmtId="177" fontId="69" fillId="0" borderId="16" xfId="0" applyNumberFormat="1" applyFont="1" applyFill="1" applyBorder="1" applyAlignment="1">
      <alignment horizontal="center" vertical="center" wrapText="1"/>
    </xf>
    <xf numFmtId="173" fontId="69" fillId="0" borderId="15" xfId="0" applyNumberFormat="1" applyFont="1" applyFill="1" applyBorder="1" applyAlignment="1">
      <alignment horizontal="center" vertical="center" wrapText="1"/>
    </xf>
    <xf numFmtId="173" fontId="69" fillId="0" borderId="16" xfId="0" applyNumberFormat="1" applyFont="1" applyFill="1" applyBorder="1" applyAlignment="1">
      <alignment horizontal="center" vertical="center" wrapText="1"/>
    </xf>
    <xf numFmtId="177" fontId="72" fillId="0" borderId="15" xfId="0" applyNumberFormat="1" applyFont="1" applyFill="1" applyBorder="1" applyAlignment="1">
      <alignment horizontal="center" vertical="center" wrapText="1"/>
    </xf>
    <xf numFmtId="177" fontId="72" fillId="0" borderId="16" xfId="0" applyNumberFormat="1" applyFont="1" applyFill="1" applyBorder="1" applyAlignment="1">
      <alignment horizontal="center" vertical="center" wrapText="1"/>
    </xf>
    <xf numFmtId="173" fontId="72" fillId="0" borderId="15" xfId="0" applyNumberFormat="1" applyFont="1" applyFill="1" applyBorder="1" applyAlignment="1">
      <alignment horizontal="center" vertical="center" wrapText="1"/>
    </xf>
    <xf numFmtId="173" fontId="72" fillId="0" borderId="16" xfId="0" applyNumberFormat="1" applyFont="1" applyFill="1" applyBorder="1" applyAlignment="1">
      <alignment horizontal="center" vertical="center" wrapText="1"/>
    </xf>
    <xf numFmtId="177" fontId="69" fillId="0" borderId="14" xfId="0" applyNumberFormat="1" applyFont="1" applyFill="1" applyBorder="1" applyAlignment="1">
      <alignment horizontal="center" vertical="center" wrapText="1"/>
    </xf>
    <xf numFmtId="169" fontId="69" fillId="0" borderId="15" xfId="0" applyNumberFormat="1" applyFont="1" applyFill="1" applyBorder="1" applyAlignment="1">
      <alignment vertical="center" wrapText="1"/>
    </xf>
    <xf numFmtId="169" fontId="69" fillId="0" borderId="16" xfId="0" applyNumberFormat="1" applyFont="1" applyFill="1" applyBorder="1" applyAlignment="1">
      <alignment vertical="center" wrapText="1"/>
    </xf>
    <xf numFmtId="169" fontId="69" fillId="0" borderId="15" xfId="0" applyNumberFormat="1" applyFont="1" applyFill="1" applyBorder="1" applyAlignment="1">
      <alignment horizontal="right" vertical="center" wrapText="1"/>
    </xf>
    <xf numFmtId="169" fontId="69" fillId="0" borderId="16" xfId="0" applyNumberFormat="1" applyFont="1" applyFill="1" applyBorder="1" applyAlignment="1">
      <alignment horizontal="right" vertical="center" wrapText="1"/>
    </xf>
    <xf numFmtId="3" fontId="72" fillId="0" borderId="15" xfId="0" applyNumberFormat="1" applyFont="1" applyFill="1" applyBorder="1" applyAlignment="1">
      <alignment horizontal="right" vertical="center" wrapText="1"/>
    </xf>
    <xf numFmtId="3" fontId="72" fillId="0" borderId="16" xfId="0" applyNumberFormat="1" applyFont="1" applyFill="1" applyBorder="1" applyAlignment="1">
      <alignment horizontal="right" vertical="center" wrapText="1"/>
    </xf>
    <xf numFmtId="169" fontId="72" fillId="0" borderId="15" xfId="0" applyNumberFormat="1" applyFont="1" applyFill="1" applyBorder="1" applyAlignment="1">
      <alignment vertical="center" wrapText="1"/>
    </xf>
    <xf numFmtId="169" fontId="72" fillId="0" borderId="16" xfId="0" applyNumberFormat="1" applyFont="1" applyFill="1" applyBorder="1" applyAlignment="1">
      <alignment vertical="center" wrapText="1"/>
    </xf>
    <xf numFmtId="169" fontId="72" fillId="0" borderId="15" xfId="0" applyNumberFormat="1" applyFont="1" applyFill="1" applyBorder="1" applyAlignment="1">
      <alignment horizontal="right" vertical="center" wrapText="1"/>
    </xf>
    <xf numFmtId="169" fontId="72" fillId="0" borderId="16" xfId="0" applyNumberFormat="1" applyFont="1" applyFill="1" applyBorder="1" applyAlignment="1">
      <alignment horizontal="right" vertical="center" wrapText="1"/>
    </xf>
    <xf numFmtId="0" fontId="72" fillId="0" borderId="0" xfId="0" applyFont="1" applyFill="1" applyAlignment="1">
      <alignment horizontal="center" vertical="center"/>
    </xf>
    <xf numFmtId="0" fontId="72" fillId="0" borderId="13" xfId="0" applyFont="1" applyFill="1" applyBorder="1" applyAlignment="1">
      <alignment horizontal="center" vertical="center"/>
    </xf>
    <xf numFmtId="0" fontId="69" fillId="0" borderId="0" xfId="0" applyFont="1" applyFill="1" applyAlignment="1">
      <alignment vertical="center" wrapText="1"/>
    </xf>
    <xf numFmtId="0" fontId="67" fillId="0" borderId="0" xfId="0" applyFont="1" applyFill="1" applyAlignment="1">
      <alignment vertical="center" wrapText="1"/>
    </xf>
    <xf numFmtId="0" fontId="70" fillId="0" borderId="0" xfId="0" applyFont="1" applyAlignment="1">
      <alignment vertical="center" wrapText="1"/>
    </xf>
    <xf numFmtId="179" fontId="72" fillId="0" borderId="3" xfId="0" applyNumberFormat="1" applyFont="1" applyFill="1" applyBorder="1" applyAlignment="1">
      <alignment horizontal="center" vertical="center" wrapText="1"/>
    </xf>
    <xf numFmtId="49" fontId="72" fillId="0" borderId="3" xfId="0" applyNumberFormat="1" applyFont="1" applyFill="1" applyBorder="1" applyAlignment="1">
      <alignment horizontal="left" vertical="center" wrapText="1"/>
    </xf>
    <xf numFmtId="49" fontId="72" fillId="0" borderId="3" xfId="0" applyNumberFormat="1" applyFont="1" applyFill="1" applyBorder="1" applyAlignment="1">
      <alignment horizontal="center" vertical="center" wrapText="1"/>
    </xf>
    <xf numFmtId="0" fontId="74" fillId="0" borderId="0" xfId="0" applyFont="1" applyFill="1" applyBorder="1" applyAlignment="1">
      <alignment horizontal="center" vertical="center" wrapText="1"/>
    </xf>
    <xf numFmtId="0" fontId="87" fillId="0" borderId="0" xfId="0" applyFont="1" applyFill="1" applyAlignment="1">
      <alignment horizontal="center" vertical="center"/>
    </xf>
    <xf numFmtId="0" fontId="69" fillId="0" borderId="13" xfId="0" applyFont="1" applyFill="1" applyBorder="1" applyAlignment="1">
      <alignment horizontal="center"/>
    </xf>
    <xf numFmtId="0" fontId="88" fillId="0" borderId="13" xfId="0" applyFont="1" applyFill="1" applyBorder="1" applyAlignment="1">
      <alignment horizontal="center"/>
    </xf>
    <xf numFmtId="0" fontId="69" fillId="0" borderId="0" xfId="0" applyFont="1" applyFill="1" applyAlignment="1">
      <alignment horizontal="center" vertical="center"/>
    </xf>
    <xf numFmtId="49" fontId="69" fillId="0" borderId="3" xfId="0" applyNumberFormat="1" applyFont="1" applyFill="1" applyBorder="1" applyAlignment="1">
      <alignment horizontal="left" vertical="center" wrapText="1"/>
    </xf>
    <xf numFmtId="49" fontId="69" fillId="0" borderId="3" xfId="0" applyNumberFormat="1" applyFont="1" applyFill="1" applyBorder="1" applyAlignment="1">
      <alignment horizontal="center" vertical="center" wrapText="1"/>
    </xf>
    <xf numFmtId="179" fontId="69" fillId="0" borderId="3" xfId="0" applyNumberFormat="1" applyFont="1" applyFill="1" applyBorder="1" applyAlignment="1">
      <alignment horizontal="center" vertical="center" wrapText="1"/>
    </xf>
    <xf numFmtId="0" fontId="72" fillId="0" borderId="15" xfId="0" applyNumberFormat="1" applyFont="1" applyFill="1" applyBorder="1" applyAlignment="1">
      <alignment horizontal="center" vertical="center" wrapText="1" shrinkToFit="1"/>
    </xf>
    <xf numFmtId="0" fontId="72" fillId="0" borderId="14" xfId="0" applyNumberFormat="1" applyFont="1" applyFill="1" applyBorder="1" applyAlignment="1">
      <alignment horizontal="center" vertical="center" wrapText="1" shrinkToFit="1"/>
    </xf>
    <xf numFmtId="0" fontId="72" fillId="0" borderId="16" xfId="0" applyNumberFormat="1" applyFont="1" applyFill="1" applyBorder="1" applyAlignment="1">
      <alignment horizontal="center" vertical="center" wrapText="1" shrinkToFit="1"/>
    </xf>
    <xf numFmtId="0" fontId="69" fillId="0" borderId="15" xfId="0" applyNumberFormat="1" applyFont="1" applyFill="1" applyBorder="1" applyAlignment="1">
      <alignment horizontal="center" vertical="center" wrapText="1" shrinkToFit="1"/>
    </xf>
    <xf numFmtId="0" fontId="69" fillId="0" borderId="14" xfId="0" applyNumberFormat="1" applyFont="1" applyFill="1" applyBorder="1" applyAlignment="1">
      <alignment horizontal="center" vertical="center" wrapText="1" shrinkToFit="1"/>
    </xf>
    <xf numFmtId="0" fontId="69" fillId="0" borderId="16" xfId="0" applyNumberFormat="1" applyFont="1" applyFill="1" applyBorder="1" applyAlignment="1">
      <alignment horizontal="center" vertical="center" wrapText="1" shrinkToFit="1"/>
    </xf>
    <xf numFmtId="3" fontId="72" fillId="0" borderId="15" xfId="0" applyNumberFormat="1" applyFont="1" applyFill="1" applyBorder="1" applyAlignment="1">
      <alignment horizontal="left" vertical="center" wrapText="1"/>
    </xf>
    <xf numFmtId="3" fontId="72" fillId="0" borderId="14" xfId="0" applyNumberFormat="1" applyFont="1" applyFill="1" applyBorder="1" applyAlignment="1">
      <alignment horizontal="left" vertical="center" wrapText="1"/>
    </xf>
    <xf numFmtId="3" fontId="72" fillId="0" borderId="16" xfId="0" applyNumberFormat="1" applyFont="1" applyFill="1" applyBorder="1" applyAlignment="1">
      <alignment horizontal="left" vertical="center" wrapText="1"/>
    </xf>
    <xf numFmtId="0" fontId="72" fillId="0" borderId="15" xfId="0" applyFont="1" applyFill="1" applyBorder="1" applyAlignment="1">
      <alignment horizontal="center" vertical="center" wrapText="1"/>
    </xf>
    <xf numFmtId="0" fontId="72" fillId="0" borderId="14" xfId="0" applyFont="1" applyFill="1" applyBorder="1" applyAlignment="1">
      <alignment horizontal="center" vertical="center" wrapText="1"/>
    </xf>
    <xf numFmtId="0" fontId="72" fillId="0" borderId="16" xfId="0" applyFont="1" applyFill="1" applyBorder="1" applyAlignment="1">
      <alignment horizontal="center" vertical="center" wrapText="1"/>
    </xf>
    <xf numFmtId="179" fontId="69" fillId="0" borderId="15" xfId="0" applyNumberFormat="1" applyFont="1" applyFill="1" applyBorder="1" applyAlignment="1">
      <alignment horizontal="right" wrapText="1"/>
    </xf>
    <xf numFmtId="179" fontId="69" fillId="0" borderId="14" xfId="0" applyNumberFormat="1" applyFont="1" applyFill="1" applyBorder="1" applyAlignment="1">
      <alignment horizontal="right" wrapText="1"/>
    </xf>
    <xf numFmtId="179" fontId="69" fillId="0" borderId="16" xfId="0" applyNumberFormat="1" applyFont="1" applyFill="1" applyBorder="1" applyAlignment="1">
      <alignment horizontal="right" wrapText="1"/>
    </xf>
    <xf numFmtId="177" fontId="77" fillId="0" borderId="14" xfId="0" applyNumberFormat="1" applyFont="1" applyFill="1" applyBorder="1" applyAlignment="1">
      <alignment horizontal="center" vertical="center" wrapText="1"/>
    </xf>
    <xf numFmtId="177" fontId="77" fillId="0" borderId="16" xfId="0" applyNumberFormat="1" applyFont="1" applyFill="1" applyBorder="1" applyAlignment="1">
      <alignment horizontal="center" vertical="center" wrapText="1"/>
    </xf>
    <xf numFmtId="3" fontId="72" fillId="0" borderId="15" xfId="0" applyNumberFormat="1" applyFont="1" applyFill="1" applyBorder="1" applyAlignment="1">
      <alignment horizontal="left" vertical="center" wrapText="1" shrinkToFit="1"/>
    </xf>
    <xf numFmtId="3" fontId="72" fillId="0" borderId="16" xfId="0" applyNumberFormat="1" applyFont="1" applyFill="1" applyBorder="1" applyAlignment="1">
      <alignment horizontal="left" vertical="center" wrapText="1" shrinkToFit="1"/>
    </xf>
    <xf numFmtId="178" fontId="69" fillId="0" borderId="15" xfId="0" applyNumberFormat="1" applyFont="1" applyFill="1" applyBorder="1" applyAlignment="1">
      <alignment horizontal="center" vertical="center" wrapText="1"/>
    </xf>
    <xf numFmtId="178" fontId="69" fillId="0" borderId="14" xfId="0" applyNumberFormat="1" applyFont="1" applyFill="1" applyBorder="1" applyAlignment="1">
      <alignment horizontal="center" vertical="center" wrapText="1"/>
    </xf>
    <xf numFmtId="178" fontId="69" fillId="0" borderId="16" xfId="0" applyNumberFormat="1" applyFont="1" applyFill="1" applyBorder="1" applyAlignment="1">
      <alignment horizontal="center" vertical="center" wrapText="1"/>
    </xf>
    <xf numFmtId="49" fontId="69" fillId="0" borderId="15" xfId="0" applyNumberFormat="1" applyFont="1" applyFill="1" applyBorder="1" applyAlignment="1">
      <alignment horizontal="left" vertical="center" wrapText="1"/>
    </xf>
    <xf numFmtId="49" fontId="69" fillId="0" borderId="14" xfId="0" applyNumberFormat="1" applyFont="1" applyFill="1" applyBorder="1" applyAlignment="1">
      <alignment horizontal="left" vertical="center" wrapText="1"/>
    </xf>
    <xf numFmtId="49" fontId="69" fillId="0" borderId="16" xfId="0" applyNumberFormat="1" applyFont="1" applyFill="1" applyBorder="1" applyAlignment="1">
      <alignment horizontal="left" vertical="center" wrapText="1"/>
    </xf>
    <xf numFmtId="0" fontId="69" fillId="0" borderId="22" xfId="0" applyFont="1" applyFill="1" applyBorder="1" applyAlignment="1">
      <alignment horizontal="center" vertical="center" wrapText="1"/>
    </xf>
    <xf numFmtId="0" fontId="69" fillId="0" borderId="20" xfId="0" applyFont="1" applyFill="1" applyBorder="1" applyAlignment="1">
      <alignment horizontal="center" vertical="center" wrapText="1"/>
    </xf>
    <xf numFmtId="0" fontId="69" fillId="0" borderId="17" xfId="0" applyFont="1" applyFill="1" applyBorder="1" applyAlignment="1">
      <alignment horizontal="center" vertical="center" wrapText="1"/>
    </xf>
    <xf numFmtId="0" fontId="69" fillId="0" borderId="23" xfId="0" applyFont="1" applyFill="1" applyBorder="1" applyAlignment="1">
      <alignment horizontal="center" vertical="center" wrapText="1"/>
    </xf>
    <xf numFmtId="0" fontId="69" fillId="0" borderId="0" xfId="0" applyFont="1" applyFill="1" applyBorder="1" applyAlignment="1">
      <alignment horizontal="center" vertical="center" wrapText="1"/>
    </xf>
    <xf numFmtId="0" fontId="69" fillId="0" borderId="24" xfId="0" applyFont="1" applyFill="1" applyBorder="1" applyAlignment="1">
      <alignment horizontal="center" vertical="center" wrapText="1"/>
    </xf>
    <xf numFmtId="0" fontId="69" fillId="0" borderId="21" xfId="0" applyFont="1" applyFill="1" applyBorder="1" applyAlignment="1">
      <alignment horizontal="center" vertical="center" wrapText="1"/>
    </xf>
    <xf numFmtId="0" fontId="69" fillId="0" borderId="13" xfId="0" applyFont="1" applyFill="1" applyBorder="1" applyAlignment="1">
      <alignment horizontal="center" vertical="center" wrapText="1"/>
    </xf>
    <xf numFmtId="0" fontId="69" fillId="0" borderId="25" xfId="0" applyFont="1" applyFill="1" applyBorder="1" applyAlignment="1">
      <alignment horizontal="center" vertical="center" wrapText="1"/>
    </xf>
    <xf numFmtId="49" fontId="69" fillId="0" borderId="22" xfId="0" applyNumberFormat="1" applyFont="1" applyFill="1" applyBorder="1" applyAlignment="1">
      <alignment horizontal="center" vertical="center" wrapText="1"/>
    </xf>
    <xf numFmtId="49" fontId="69" fillId="0" borderId="20" xfId="0" applyNumberFormat="1" applyFont="1" applyFill="1" applyBorder="1" applyAlignment="1">
      <alignment horizontal="center" vertical="center" wrapText="1"/>
    </xf>
    <xf numFmtId="49" fontId="69" fillId="0" borderId="17" xfId="0" applyNumberFormat="1" applyFont="1" applyFill="1" applyBorder="1" applyAlignment="1">
      <alignment horizontal="center" vertical="center" wrapText="1"/>
    </xf>
    <xf numFmtId="49" fontId="69" fillId="0" borderId="23" xfId="0" applyNumberFormat="1" applyFont="1" applyFill="1" applyBorder="1" applyAlignment="1">
      <alignment horizontal="center" vertical="center" wrapText="1"/>
    </xf>
    <xf numFmtId="49" fontId="69" fillId="0" borderId="0" xfId="0" applyNumberFormat="1" applyFont="1" applyFill="1" applyBorder="1" applyAlignment="1">
      <alignment horizontal="center" vertical="center" wrapText="1"/>
    </xf>
    <xf numFmtId="49" fontId="69" fillId="0" borderId="24" xfId="0" applyNumberFormat="1" applyFont="1" applyFill="1" applyBorder="1" applyAlignment="1">
      <alignment horizontal="center" vertical="center" wrapText="1"/>
    </xf>
    <xf numFmtId="49" fontId="69" fillId="0" borderId="21" xfId="0" applyNumberFormat="1" applyFont="1" applyFill="1" applyBorder="1" applyAlignment="1">
      <alignment horizontal="center" vertical="center" wrapText="1"/>
    </xf>
    <xf numFmtId="49" fontId="69" fillId="0" borderId="13" xfId="0" applyNumberFormat="1" applyFont="1" applyFill="1" applyBorder="1" applyAlignment="1">
      <alignment horizontal="center" vertical="center" wrapText="1"/>
    </xf>
    <xf numFmtId="49" fontId="69" fillId="0" borderId="25" xfId="0" applyNumberFormat="1" applyFont="1" applyFill="1" applyBorder="1" applyAlignment="1">
      <alignment horizontal="center" vertical="center" wrapText="1"/>
    </xf>
    <xf numFmtId="0" fontId="72" fillId="0" borderId="15" xfId="0" applyFont="1" applyFill="1" applyBorder="1" applyAlignment="1">
      <alignment horizontal="left" vertical="center" wrapText="1" shrinkToFit="1"/>
    </xf>
    <xf numFmtId="0" fontId="72" fillId="0" borderId="16" xfId="0" applyFont="1" applyFill="1" applyBorder="1" applyAlignment="1">
      <alignment horizontal="left" vertical="center" wrapText="1" shrinkToFit="1"/>
    </xf>
    <xf numFmtId="179" fontId="72" fillId="0" borderId="14" xfId="0" applyNumberFormat="1" applyFont="1" applyFill="1" applyBorder="1" applyAlignment="1">
      <alignment horizontal="center" vertical="center" wrapText="1"/>
    </xf>
    <xf numFmtId="179" fontId="69" fillId="0" borderId="14" xfId="0" applyNumberFormat="1" applyFont="1" applyFill="1" applyBorder="1" applyAlignment="1">
      <alignment horizontal="center" vertical="center" wrapText="1"/>
    </xf>
    <xf numFmtId="0" fontId="72" fillId="0" borderId="0" xfId="0" applyFont="1" applyFill="1" applyAlignment="1">
      <alignment horizontal="right" vertical="center" wrapText="1"/>
    </xf>
    <xf numFmtId="0" fontId="75" fillId="0" borderId="0" xfId="0" applyFont="1" applyFill="1" applyAlignment="1">
      <alignment horizontal="right" vertical="center" wrapText="1"/>
    </xf>
    <xf numFmtId="0" fontId="72" fillId="0" borderId="13" xfId="0" applyFont="1" applyFill="1" applyBorder="1" applyAlignment="1">
      <alignment horizontal="left" vertical="center" wrapText="1"/>
    </xf>
    <xf numFmtId="0" fontId="70" fillId="0" borderId="13" xfId="0" applyFont="1" applyFill="1" applyBorder="1" applyAlignment="1">
      <alignment horizontal="left" vertical="center" wrapText="1"/>
    </xf>
    <xf numFmtId="0" fontId="69" fillId="0" borderId="18" xfId="0" applyFont="1" applyFill="1" applyBorder="1" applyAlignment="1">
      <alignment horizontal="center" vertical="center" wrapText="1" shrinkToFit="1"/>
    </xf>
    <xf numFmtId="0" fontId="69" fillId="0" borderId="19" xfId="0" applyFont="1" applyFill="1" applyBorder="1" applyAlignment="1">
      <alignment horizontal="center" vertical="center" wrapText="1" shrinkToFit="1"/>
    </xf>
    <xf numFmtId="0" fontId="4" fillId="0" borderId="13" xfId="0" applyFont="1" applyFill="1" applyBorder="1" applyAlignment="1">
      <alignment vertical="center"/>
    </xf>
    <xf numFmtId="0" fontId="76" fillId="0" borderId="13" xfId="0" applyFont="1" applyFill="1" applyBorder="1" applyAlignment="1">
      <alignment vertical="center"/>
    </xf>
    <xf numFmtId="0" fontId="72" fillId="0" borderId="0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76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78" fillId="0" borderId="0" xfId="0" applyFont="1" applyFill="1" applyBorder="1" applyAlignment="1">
      <alignment horizontal="center" vertical="center"/>
    </xf>
    <xf numFmtId="0" fontId="83" fillId="0" borderId="0" xfId="0" applyFont="1" applyFill="1" applyBorder="1" applyAlignment="1">
      <alignment horizontal="right" vertical="center"/>
    </xf>
    <xf numFmtId="0" fontId="82" fillId="0" borderId="0" xfId="0" applyFont="1" applyFill="1" applyBorder="1" applyAlignment="1">
      <alignment horizontal="center" vertical="center" wrapText="1"/>
    </xf>
    <xf numFmtId="0" fontId="83" fillId="0" borderId="0" xfId="0" applyFont="1" applyFill="1" applyBorder="1" applyAlignment="1">
      <alignment horizontal="center" vertical="center" wrapText="1"/>
    </xf>
    <xf numFmtId="0" fontId="78" fillId="0" borderId="0" xfId="0" applyFont="1" applyFill="1" applyBorder="1" applyAlignment="1">
      <alignment horizontal="center" vertical="center" wrapText="1"/>
    </xf>
    <xf numFmtId="0" fontId="80" fillId="0" borderId="0" xfId="0" applyFont="1" applyFill="1" applyBorder="1" applyAlignment="1">
      <alignment horizontal="center" vertical="center" wrapText="1"/>
    </xf>
    <xf numFmtId="0" fontId="78" fillId="0" borderId="3" xfId="0" applyFont="1" applyFill="1" applyBorder="1" applyAlignment="1">
      <alignment horizontal="center" vertical="center"/>
    </xf>
    <xf numFmtId="0" fontId="78" fillId="0" borderId="3" xfId="0" applyFont="1" applyFill="1" applyBorder="1" applyAlignment="1">
      <alignment horizontal="center" vertical="center" wrapText="1"/>
    </xf>
    <xf numFmtId="0" fontId="78" fillId="0" borderId="18" xfId="0" applyFont="1" applyFill="1" applyBorder="1" applyAlignment="1">
      <alignment horizontal="center" vertical="center" wrapText="1"/>
    </xf>
    <xf numFmtId="0" fontId="78" fillId="0" borderId="18" xfId="0" applyFont="1" applyFill="1" applyBorder="1" applyAlignment="1">
      <alignment horizontal="center" vertical="center" wrapText="1" shrinkToFit="1"/>
    </xf>
    <xf numFmtId="0" fontId="78" fillId="0" borderId="19" xfId="0" applyFont="1" applyFill="1" applyBorder="1" applyAlignment="1">
      <alignment horizontal="center" vertical="center" wrapText="1"/>
    </xf>
    <xf numFmtId="0" fontId="78" fillId="0" borderId="19" xfId="0" applyFont="1" applyFill="1" applyBorder="1" applyAlignment="1">
      <alignment horizontal="center" vertical="center" wrapText="1" shrinkToFit="1"/>
    </xf>
    <xf numFmtId="0" fontId="78" fillId="0" borderId="3" xfId="0" applyFont="1" applyFill="1" applyBorder="1" applyAlignment="1">
      <alignment horizontal="center" vertical="center" wrapText="1" shrinkToFit="1"/>
    </xf>
    <xf numFmtId="0" fontId="78" fillId="0" borderId="3" xfId="0" applyFont="1" applyFill="1" applyBorder="1" applyAlignment="1">
      <alignment horizontal="center" vertical="center"/>
    </xf>
    <xf numFmtId="0" fontId="82" fillId="0" borderId="15" xfId="0" applyFont="1" applyFill="1" applyBorder="1" applyAlignment="1">
      <alignment horizontal="center" vertical="center" wrapText="1"/>
    </xf>
    <xf numFmtId="0" fontId="82" fillId="0" borderId="14" xfId="0" applyFont="1" applyFill="1" applyBorder="1" applyAlignment="1">
      <alignment horizontal="center" vertical="center" wrapText="1"/>
    </xf>
    <xf numFmtId="0" fontId="82" fillId="0" borderId="16" xfId="0" applyFont="1" applyFill="1" applyBorder="1" applyAlignment="1">
      <alignment horizontal="center" vertical="center" wrapText="1"/>
    </xf>
    <xf numFmtId="0" fontId="83" fillId="0" borderId="3" xfId="0" applyFont="1" applyFill="1" applyBorder="1" applyAlignment="1">
      <alignment horizontal="left" vertical="center" wrapText="1"/>
    </xf>
    <xf numFmtId="0" fontId="83" fillId="0" borderId="3" xfId="0" quotePrefix="1" applyFont="1" applyFill="1" applyBorder="1" applyAlignment="1">
      <alignment horizontal="center" vertical="center"/>
    </xf>
    <xf numFmtId="49" fontId="83" fillId="0" borderId="3" xfId="0" applyNumberFormat="1" applyFont="1" applyFill="1" applyBorder="1" applyAlignment="1">
      <alignment horizontal="left" vertical="center" wrapText="1"/>
    </xf>
    <xf numFmtId="0" fontId="78" fillId="0" borderId="3" xfId="0" applyFont="1" applyFill="1" applyBorder="1" applyAlignment="1">
      <alignment horizontal="left" vertical="center" wrapText="1"/>
    </xf>
    <xf numFmtId="49" fontId="78" fillId="0" borderId="3" xfId="0" applyNumberFormat="1" applyFont="1" applyFill="1" applyBorder="1" applyAlignment="1">
      <alignment horizontal="left" vertical="center" wrapText="1"/>
    </xf>
    <xf numFmtId="0" fontId="83" fillId="0" borderId="3" xfId="0" applyFont="1" applyFill="1" applyBorder="1" applyAlignment="1">
      <alignment horizontal="center" vertical="center" wrapText="1"/>
    </xf>
    <xf numFmtId="0" fontId="78" fillId="0" borderId="3" xfId="0" quotePrefix="1" applyFont="1" applyFill="1" applyBorder="1" applyAlignment="1">
      <alignment horizontal="center" vertical="center"/>
    </xf>
    <xf numFmtId="169" fontId="78" fillId="0" borderId="3" xfId="0" applyNumberFormat="1" applyFont="1" applyFill="1" applyBorder="1" applyAlignment="1">
      <alignment horizontal="right" vertical="center" wrapText="1"/>
    </xf>
    <xf numFmtId="169" fontId="5" fillId="0" borderId="3" xfId="0" applyNumberFormat="1" applyFont="1" applyFill="1" applyBorder="1" applyAlignment="1">
      <alignment horizontal="right" vertical="center" wrapText="1"/>
    </xf>
    <xf numFmtId="169" fontId="83" fillId="0" borderId="3" xfId="0" applyNumberFormat="1" applyFont="1" applyFill="1" applyBorder="1" applyAlignment="1">
      <alignment horizontal="right" vertical="center" wrapText="1"/>
    </xf>
    <xf numFmtId="179" fontId="83" fillId="0" borderId="3" xfId="0" applyNumberFormat="1" applyFont="1" applyFill="1" applyBorder="1" applyAlignment="1">
      <alignment horizontal="right" vertical="center" wrapText="1"/>
    </xf>
    <xf numFmtId="178" fontId="69" fillId="0" borderId="3" xfId="0" applyNumberFormat="1" applyFont="1" applyFill="1" applyBorder="1" applyAlignment="1">
      <alignment horizontal="right" vertical="center" wrapText="1"/>
    </xf>
  </cellXfs>
  <cellStyles count="353">
    <cellStyle name="_Fakt_2" xfId="1"/>
    <cellStyle name="_rozhufrovka 2009" xfId="2"/>
    <cellStyle name="_АТиСТ 5а МТР липень 2008" xfId="3"/>
    <cellStyle name="_ПРГК сводний_" xfId="4"/>
    <cellStyle name="_УТГ" xfId="5"/>
    <cellStyle name="_Феодосия 5а МТР липень 2008" xfId="6"/>
    <cellStyle name="_ХТГ довідка." xfId="7"/>
    <cellStyle name="_Шебелинка 5а МТР липень 2008" xfId="8"/>
    <cellStyle name="20% - Accent1" xfId="9"/>
    <cellStyle name="20% - Accent2" xfId="10"/>
    <cellStyle name="20% - Accent3" xfId="11"/>
    <cellStyle name="20% - Accent4" xfId="12"/>
    <cellStyle name="20% - Accent5" xfId="13"/>
    <cellStyle name="20% - Accent6" xfId="14"/>
    <cellStyle name="20% - Акцент1 2" xfId="15"/>
    <cellStyle name="20% - Акцент1 3" xfId="16"/>
    <cellStyle name="20% - Акцент2 2" xfId="17"/>
    <cellStyle name="20% - Акцент2 3" xfId="18"/>
    <cellStyle name="20% - Акцент3 2" xfId="19"/>
    <cellStyle name="20% - Акцент3 3" xfId="20"/>
    <cellStyle name="20% - Акцент4 2" xfId="21"/>
    <cellStyle name="20% - Акцент4 3" xfId="22"/>
    <cellStyle name="20% - Акцент5 2" xfId="23"/>
    <cellStyle name="20% - Акцент5 3" xfId="24"/>
    <cellStyle name="20% - Акцент6 2" xfId="25"/>
    <cellStyle name="20% - Акцент6 3" xfId="26"/>
    <cellStyle name="40% - Accent1" xfId="27"/>
    <cellStyle name="40% - Accent2" xfId="28"/>
    <cellStyle name="40% - Accent3" xfId="29"/>
    <cellStyle name="40% - Accent4" xfId="30"/>
    <cellStyle name="40% - Accent5" xfId="31"/>
    <cellStyle name="40% - Accent6" xfId="32"/>
    <cellStyle name="40% - Акцент1 2" xfId="33"/>
    <cellStyle name="40% - Акцент1 3" xfId="34"/>
    <cellStyle name="40% - Акцент2 2" xfId="35"/>
    <cellStyle name="40% - Акцент2 3" xfId="36"/>
    <cellStyle name="40% - Акцент3 2" xfId="37"/>
    <cellStyle name="40% - Акцент3 3" xfId="38"/>
    <cellStyle name="40% - Акцент4 2" xfId="39"/>
    <cellStyle name="40% - Акцент4 3" xfId="40"/>
    <cellStyle name="40% - Акцент5 2" xfId="41"/>
    <cellStyle name="40% - Акцент5 3" xfId="42"/>
    <cellStyle name="40% - Акцент6 2" xfId="43"/>
    <cellStyle name="40% - Акцент6 3" xfId="44"/>
    <cellStyle name="60% - Accent1" xfId="45"/>
    <cellStyle name="60% - Accent2" xfId="46"/>
    <cellStyle name="60% - Accent3" xfId="47"/>
    <cellStyle name="60% - Accent4" xfId="48"/>
    <cellStyle name="60% - Accent5" xfId="49"/>
    <cellStyle name="60% - Accent6" xfId="50"/>
    <cellStyle name="60% - Акцент1 2" xfId="51"/>
    <cellStyle name="60% - Акцент1 3" xfId="52"/>
    <cellStyle name="60% - Акцент2 2" xfId="53"/>
    <cellStyle name="60% - Акцент2 3" xfId="54"/>
    <cellStyle name="60% - Акцент3 2" xfId="55"/>
    <cellStyle name="60% - Акцент3 3" xfId="56"/>
    <cellStyle name="60% - Акцент4 2" xfId="57"/>
    <cellStyle name="60% - Акцент4 3" xfId="58"/>
    <cellStyle name="60% - Акцент5 2" xfId="59"/>
    <cellStyle name="60% - Акцент5 3" xfId="60"/>
    <cellStyle name="60% - Акцент6 2" xfId="61"/>
    <cellStyle name="60% - Акцент6 3" xfId="62"/>
    <cellStyle name="Accent1" xfId="63"/>
    <cellStyle name="Accent2" xfId="64"/>
    <cellStyle name="Accent3" xfId="65"/>
    <cellStyle name="Accent4" xfId="66"/>
    <cellStyle name="Accent5" xfId="67"/>
    <cellStyle name="Accent6" xfId="68"/>
    <cellStyle name="Bad" xfId="69"/>
    <cellStyle name="Calculation" xfId="70"/>
    <cellStyle name="Check Cell" xfId="71"/>
    <cellStyle name="Column-Header" xfId="72"/>
    <cellStyle name="Column-Header 2" xfId="73"/>
    <cellStyle name="Column-Header 3" xfId="74"/>
    <cellStyle name="Column-Header 4" xfId="75"/>
    <cellStyle name="Column-Header 5" xfId="76"/>
    <cellStyle name="Column-Header 6" xfId="77"/>
    <cellStyle name="Column-Header 7" xfId="78"/>
    <cellStyle name="Column-Header 7 2" xfId="79"/>
    <cellStyle name="Column-Header 8" xfId="80"/>
    <cellStyle name="Column-Header 8 2" xfId="81"/>
    <cellStyle name="Column-Header 9" xfId="82"/>
    <cellStyle name="Column-Header 9 2" xfId="83"/>
    <cellStyle name="Column-Header_Zvit rux-koshtiv 2010 Департамент " xfId="84"/>
    <cellStyle name="Comma_2005_03_15-Финансовый_БГ" xfId="85"/>
    <cellStyle name="Define-Column" xfId="86"/>
    <cellStyle name="Define-Column 10" xfId="87"/>
    <cellStyle name="Define-Column 2" xfId="88"/>
    <cellStyle name="Define-Column 3" xfId="89"/>
    <cellStyle name="Define-Column 4" xfId="90"/>
    <cellStyle name="Define-Column 5" xfId="91"/>
    <cellStyle name="Define-Column 6" xfId="92"/>
    <cellStyle name="Define-Column 7" xfId="93"/>
    <cellStyle name="Define-Column 7 2" xfId="94"/>
    <cellStyle name="Define-Column 7 3" xfId="95"/>
    <cellStyle name="Define-Column 8" xfId="96"/>
    <cellStyle name="Define-Column 8 2" xfId="97"/>
    <cellStyle name="Define-Column 8 3" xfId="98"/>
    <cellStyle name="Define-Column 9" xfId="99"/>
    <cellStyle name="Define-Column 9 2" xfId="100"/>
    <cellStyle name="Define-Column 9 3" xfId="101"/>
    <cellStyle name="Define-Column_Zvit rux-koshtiv 2010 Департамент " xfId="102"/>
    <cellStyle name="Explanatory Text" xfId="103"/>
    <cellStyle name="FS10" xfId="104"/>
    <cellStyle name="Good" xfId="105"/>
    <cellStyle name="Heading 1" xfId="106"/>
    <cellStyle name="Heading 2" xfId="107"/>
    <cellStyle name="Heading 3" xfId="108"/>
    <cellStyle name="Heading 4" xfId="109"/>
    <cellStyle name="Hyperlink 2" xfId="110"/>
    <cellStyle name="Input" xfId="111"/>
    <cellStyle name="Level0" xfId="112"/>
    <cellStyle name="Level0 10" xfId="113"/>
    <cellStyle name="Level0 2" xfId="114"/>
    <cellStyle name="Level0 2 2" xfId="115"/>
    <cellStyle name="Level0 3" xfId="116"/>
    <cellStyle name="Level0 3 2" xfId="117"/>
    <cellStyle name="Level0 4" xfId="118"/>
    <cellStyle name="Level0 4 2" xfId="119"/>
    <cellStyle name="Level0 5" xfId="120"/>
    <cellStyle name="Level0 6" xfId="121"/>
    <cellStyle name="Level0 7" xfId="122"/>
    <cellStyle name="Level0 7 2" xfId="123"/>
    <cellStyle name="Level0 7 3" xfId="124"/>
    <cellStyle name="Level0 8" xfId="125"/>
    <cellStyle name="Level0 8 2" xfId="126"/>
    <cellStyle name="Level0 8 3" xfId="127"/>
    <cellStyle name="Level0 9" xfId="128"/>
    <cellStyle name="Level0 9 2" xfId="129"/>
    <cellStyle name="Level0 9 3" xfId="130"/>
    <cellStyle name="Level0_Zvit rux-koshtiv 2010 Департамент " xfId="131"/>
    <cellStyle name="Level1" xfId="132"/>
    <cellStyle name="Level1 2" xfId="133"/>
    <cellStyle name="Level1-Numbers" xfId="134"/>
    <cellStyle name="Level1-Numbers 2" xfId="135"/>
    <cellStyle name="Level1-Numbers-Hide" xfId="136"/>
    <cellStyle name="Level2" xfId="137"/>
    <cellStyle name="Level2 2" xfId="138"/>
    <cellStyle name="Level2-Hide" xfId="139"/>
    <cellStyle name="Level2-Hide 2" xfId="140"/>
    <cellStyle name="Level2-Numbers" xfId="141"/>
    <cellStyle name="Level2-Numbers 2" xfId="142"/>
    <cellStyle name="Level2-Numbers-Hide" xfId="143"/>
    <cellStyle name="Level3" xfId="144"/>
    <cellStyle name="Level3 2" xfId="145"/>
    <cellStyle name="Level3 3" xfId="146"/>
    <cellStyle name="Level3_План департамент_2010_1207" xfId="147"/>
    <cellStyle name="Level3-Hide" xfId="148"/>
    <cellStyle name="Level3-Hide 2" xfId="149"/>
    <cellStyle name="Level3-Numbers" xfId="150"/>
    <cellStyle name="Level3-Numbers 2" xfId="151"/>
    <cellStyle name="Level3-Numbers 3" xfId="152"/>
    <cellStyle name="Level3-Numbers_План департамент_2010_1207" xfId="153"/>
    <cellStyle name="Level3-Numbers-Hide" xfId="154"/>
    <cellStyle name="Level4" xfId="155"/>
    <cellStyle name="Level4 2" xfId="156"/>
    <cellStyle name="Level4-Hide" xfId="157"/>
    <cellStyle name="Level4-Hide 2" xfId="158"/>
    <cellStyle name="Level4-Numbers" xfId="159"/>
    <cellStyle name="Level4-Numbers 2" xfId="160"/>
    <cellStyle name="Level4-Numbers-Hide" xfId="161"/>
    <cellStyle name="Level5" xfId="162"/>
    <cellStyle name="Level5 2" xfId="163"/>
    <cellStyle name="Level5-Hide" xfId="164"/>
    <cellStyle name="Level5-Hide 2" xfId="165"/>
    <cellStyle name="Level5-Numbers" xfId="166"/>
    <cellStyle name="Level5-Numbers 2" xfId="167"/>
    <cellStyle name="Level5-Numbers-Hide" xfId="168"/>
    <cellStyle name="Level6" xfId="169"/>
    <cellStyle name="Level6 2" xfId="170"/>
    <cellStyle name="Level6-Hide" xfId="171"/>
    <cellStyle name="Level6-Hide 2" xfId="172"/>
    <cellStyle name="Level6-Numbers" xfId="173"/>
    <cellStyle name="Level6-Numbers 2" xfId="174"/>
    <cellStyle name="Level7" xfId="175"/>
    <cellStyle name="Level7-Hide" xfId="176"/>
    <cellStyle name="Level7-Numbers" xfId="177"/>
    <cellStyle name="Linked Cell" xfId="178"/>
    <cellStyle name="Neutral" xfId="179"/>
    <cellStyle name="Normal 2" xfId="180"/>
    <cellStyle name="Normal_2005_03_15-Финансовый_БГ" xfId="181"/>
    <cellStyle name="Normal_GSE DCF_Model_31_07_09 final" xfId="182"/>
    <cellStyle name="Note" xfId="183"/>
    <cellStyle name="Number-Cells" xfId="184"/>
    <cellStyle name="Number-Cells-Column2" xfId="185"/>
    <cellStyle name="Number-Cells-Column5" xfId="186"/>
    <cellStyle name="Output" xfId="187"/>
    <cellStyle name="Row-Header" xfId="188"/>
    <cellStyle name="Row-Header 2" xfId="189"/>
    <cellStyle name="Title" xfId="190"/>
    <cellStyle name="Total" xfId="191"/>
    <cellStyle name="Warning Text" xfId="192"/>
    <cellStyle name="Акцент1 2" xfId="193"/>
    <cellStyle name="Акцент1 3" xfId="194"/>
    <cellStyle name="Акцент2 2" xfId="195"/>
    <cellStyle name="Акцент2 3" xfId="196"/>
    <cellStyle name="Акцент3 2" xfId="197"/>
    <cellStyle name="Акцент3 3" xfId="198"/>
    <cellStyle name="Акцент4 2" xfId="199"/>
    <cellStyle name="Акцент4 3" xfId="200"/>
    <cellStyle name="Акцент5 2" xfId="201"/>
    <cellStyle name="Акцент5 3" xfId="202"/>
    <cellStyle name="Акцент6 2" xfId="203"/>
    <cellStyle name="Акцент6 3" xfId="204"/>
    <cellStyle name="Ввод  2" xfId="205"/>
    <cellStyle name="Ввод  3" xfId="206"/>
    <cellStyle name="Вывод 2" xfId="207"/>
    <cellStyle name="Вывод 3" xfId="208"/>
    <cellStyle name="Вычисление 2" xfId="209"/>
    <cellStyle name="Вычисление 3" xfId="210"/>
    <cellStyle name="Денежный 2" xfId="211"/>
    <cellStyle name="Заголовок 1 2" xfId="212"/>
    <cellStyle name="Заголовок 1 3" xfId="213"/>
    <cellStyle name="Заголовок 2 2" xfId="214"/>
    <cellStyle name="Заголовок 2 3" xfId="215"/>
    <cellStyle name="Заголовок 3 2" xfId="216"/>
    <cellStyle name="Заголовок 3 3" xfId="217"/>
    <cellStyle name="Заголовок 4 2" xfId="218"/>
    <cellStyle name="Заголовок 4 3" xfId="219"/>
    <cellStyle name="Итог 2" xfId="220"/>
    <cellStyle name="Итог 3" xfId="221"/>
    <cellStyle name="Контрольная ячейка 2" xfId="222"/>
    <cellStyle name="Контрольная ячейка 3" xfId="223"/>
    <cellStyle name="Название 2" xfId="224"/>
    <cellStyle name="Название 3" xfId="225"/>
    <cellStyle name="Нейтральный 2" xfId="226"/>
    <cellStyle name="Нейтральный 3" xfId="227"/>
    <cellStyle name="Обычный" xfId="0" builtinId="0"/>
    <cellStyle name="Обычный 10" xfId="228"/>
    <cellStyle name="Обычный 11" xfId="229"/>
    <cellStyle name="Обычный 12" xfId="230"/>
    <cellStyle name="Обычный 13" xfId="231"/>
    <cellStyle name="Обычный 14" xfId="232"/>
    <cellStyle name="Обычный 15" xfId="233"/>
    <cellStyle name="Обычный 16" xfId="234"/>
    <cellStyle name="Обычный 17" xfId="235"/>
    <cellStyle name="Обычный 18" xfId="236"/>
    <cellStyle name="Обычный 2" xfId="237"/>
    <cellStyle name="Обычный 2 10" xfId="238"/>
    <cellStyle name="Обычный 2 11" xfId="239"/>
    <cellStyle name="Обычный 2 12" xfId="240"/>
    <cellStyle name="Обычный 2 13" xfId="241"/>
    <cellStyle name="Обычный 2 14" xfId="242"/>
    <cellStyle name="Обычный 2 15" xfId="243"/>
    <cellStyle name="Обычный 2 16" xfId="244"/>
    <cellStyle name="Обычный 2 2" xfId="245"/>
    <cellStyle name="Обычный 2 2 2" xfId="246"/>
    <cellStyle name="Обычный 2 2 3" xfId="247"/>
    <cellStyle name="Обычный 2 2_Расшифровка прочих" xfId="248"/>
    <cellStyle name="Обычный 2 3" xfId="249"/>
    <cellStyle name="Обычный 2 4" xfId="250"/>
    <cellStyle name="Обычный 2 5" xfId="251"/>
    <cellStyle name="Обычный 2 6" xfId="252"/>
    <cellStyle name="Обычный 2 7" xfId="253"/>
    <cellStyle name="Обычный 2 8" xfId="254"/>
    <cellStyle name="Обычный 2 9" xfId="255"/>
    <cellStyle name="Обычный 2_2604-2010" xfId="256"/>
    <cellStyle name="Обычный 3" xfId="257"/>
    <cellStyle name="Обычный 3 10" xfId="258"/>
    <cellStyle name="Обычный 3 11" xfId="259"/>
    <cellStyle name="Обычный 3 12" xfId="260"/>
    <cellStyle name="Обычный 3 13" xfId="261"/>
    <cellStyle name="Обычный 3 14" xfId="262"/>
    <cellStyle name="Обычный 3 2" xfId="263"/>
    <cellStyle name="Обычный 3 3" xfId="264"/>
    <cellStyle name="Обычный 3 4" xfId="265"/>
    <cellStyle name="Обычный 3 5" xfId="266"/>
    <cellStyle name="Обычный 3 6" xfId="267"/>
    <cellStyle name="Обычный 3 7" xfId="268"/>
    <cellStyle name="Обычный 3 8" xfId="269"/>
    <cellStyle name="Обычный 3 9" xfId="270"/>
    <cellStyle name="Обычный 3_Дефицит_7 млрд_0608_бс" xfId="271"/>
    <cellStyle name="Обычный 4" xfId="272"/>
    <cellStyle name="Обычный 5" xfId="273"/>
    <cellStyle name="Обычный 5 2" xfId="274"/>
    <cellStyle name="Обычный 6" xfId="275"/>
    <cellStyle name="Обычный 6 2" xfId="276"/>
    <cellStyle name="Обычный 6 3" xfId="277"/>
    <cellStyle name="Обычный 6 4" xfId="278"/>
    <cellStyle name="Обычный 6_Дефицит_7 млрд_0608_бс" xfId="279"/>
    <cellStyle name="Обычный 7" xfId="280"/>
    <cellStyle name="Обычный 7 2" xfId="281"/>
    <cellStyle name="Обычный 8" xfId="282"/>
    <cellStyle name="Обычный 9" xfId="283"/>
    <cellStyle name="Обычный 9 2" xfId="284"/>
    <cellStyle name="Плохой 2" xfId="285"/>
    <cellStyle name="Плохой 3" xfId="286"/>
    <cellStyle name="Пояснение 2" xfId="287"/>
    <cellStyle name="Пояснение 3" xfId="288"/>
    <cellStyle name="Примечание 2" xfId="289"/>
    <cellStyle name="Примечание 3" xfId="290"/>
    <cellStyle name="Процентный 2" xfId="291"/>
    <cellStyle name="Процентный 2 10" xfId="292"/>
    <cellStyle name="Процентный 2 11" xfId="293"/>
    <cellStyle name="Процентный 2 12" xfId="294"/>
    <cellStyle name="Процентный 2 13" xfId="295"/>
    <cellStyle name="Процентный 2 14" xfId="296"/>
    <cellStyle name="Процентный 2 15" xfId="297"/>
    <cellStyle name="Процентный 2 16" xfId="298"/>
    <cellStyle name="Процентный 2 2" xfId="299"/>
    <cellStyle name="Процентный 2 3" xfId="300"/>
    <cellStyle name="Процентный 2 4" xfId="301"/>
    <cellStyle name="Процентный 2 5" xfId="302"/>
    <cellStyle name="Процентный 2 6" xfId="303"/>
    <cellStyle name="Процентный 2 7" xfId="304"/>
    <cellStyle name="Процентный 2 8" xfId="305"/>
    <cellStyle name="Процентный 2 9" xfId="306"/>
    <cellStyle name="Процентный 3" xfId="307"/>
    <cellStyle name="Процентный 4" xfId="308"/>
    <cellStyle name="Процентный 4 2" xfId="309"/>
    <cellStyle name="Связанная ячейка 2" xfId="310"/>
    <cellStyle name="Связанная ячейка 3" xfId="311"/>
    <cellStyle name="Стиль 1" xfId="312"/>
    <cellStyle name="Стиль 1 2" xfId="313"/>
    <cellStyle name="Стиль 1 3" xfId="314"/>
    <cellStyle name="Стиль 1 4" xfId="315"/>
    <cellStyle name="Стиль 1 5" xfId="316"/>
    <cellStyle name="Стиль 1 6" xfId="317"/>
    <cellStyle name="Стиль 1 7" xfId="318"/>
    <cellStyle name="Текст предупреждения 2" xfId="319"/>
    <cellStyle name="Текст предупреждения 3" xfId="320"/>
    <cellStyle name="Тысячи [0]_1.62" xfId="321"/>
    <cellStyle name="Тысячи_1.62" xfId="322"/>
    <cellStyle name="Финансовый 2" xfId="323"/>
    <cellStyle name="Финансовый 2 10" xfId="324"/>
    <cellStyle name="Финансовый 2 11" xfId="325"/>
    <cellStyle name="Финансовый 2 12" xfId="326"/>
    <cellStyle name="Финансовый 2 13" xfId="327"/>
    <cellStyle name="Финансовый 2 14" xfId="328"/>
    <cellStyle name="Финансовый 2 15" xfId="329"/>
    <cellStyle name="Финансовый 2 16" xfId="330"/>
    <cellStyle name="Финансовый 2 17" xfId="331"/>
    <cellStyle name="Финансовый 2 2" xfId="332"/>
    <cellStyle name="Финансовый 2 3" xfId="333"/>
    <cellStyle name="Финансовый 2 4" xfId="334"/>
    <cellStyle name="Финансовый 2 5" xfId="335"/>
    <cellStyle name="Финансовый 2 6" xfId="336"/>
    <cellStyle name="Финансовый 2 7" xfId="337"/>
    <cellStyle name="Финансовый 2 8" xfId="338"/>
    <cellStyle name="Финансовый 2 9" xfId="339"/>
    <cellStyle name="Финансовый 3" xfId="340"/>
    <cellStyle name="Финансовый 3 2" xfId="341"/>
    <cellStyle name="Финансовый 4" xfId="342"/>
    <cellStyle name="Финансовый 4 2" xfId="343"/>
    <cellStyle name="Финансовый 4 3" xfId="344"/>
    <cellStyle name="Финансовый 5" xfId="345"/>
    <cellStyle name="Финансовый 6" xfId="346"/>
    <cellStyle name="Финансовый 7" xfId="347"/>
    <cellStyle name="Хороший 2" xfId="348"/>
    <cellStyle name="Хороший 3" xfId="349"/>
    <cellStyle name="числовой" xfId="350"/>
    <cellStyle name="Ю" xfId="351"/>
    <cellStyle name="Ю-FreeSet_10" xfId="35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26" Type="http://schemas.openxmlformats.org/officeDocument/2006/relationships/externalLink" Target="externalLinks/externalLink12.xml"/><Relationship Id="rId39" Type="http://schemas.openxmlformats.org/officeDocument/2006/relationships/externalLink" Target="externalLinks/externalLink25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7.xml"/><Relationship Id="rId34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28.xml"/><Relationship Id="rId47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3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externalLink" Target="externalLinks/externalLink11.xml"/><Relationship Id="rId33" Type="http://schemas.openxmlformats.org/officeDocument/2006/relationships/externalLink" Target="externalLinks/externalLink19.xml"/><Relationship Id="rId38" Type="http://schemas.openxmlformats.org/officeDocument/2006/relationships/externalLink" Target="externalLinks/externalLink24.xml"/><Relationship Id="rId46" Type="http://schemas.openxmlformats.org/officeDocument/2006/relationships/externalLink" Target="externalLinks/externalLink3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29" Type="http://schemas.openxmlformats.org/officeDocument/2006/relationships/externalLink" Target="externalLinks/externalLink15.xml"/><Relationship Id="rId41" Type="http://schemas.openxmlformats.org/officeDocument/2006/relationships/externalLink" Target="externalLinks/externalLink27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0.xml"/><Relationship Id="rId32" Type="http://schemas.openxmlformats.org/officeDocument/2006/relationships/externalLink" Target="externalLinks/externalLink18.xml"/><Relationship Id="rId37" Type="http://schemas.openxmlformats.org/officeDocument/2006/relationships/externalLink" Target="externalLinks/externalLink23.xml"/><Relationship Id="rId40" Type="http://schemas.openxmlformats.org/officeDocument/2006/relationships/externalLink" Target="externalLinks/externalLink26.xml"/><Relationship Id="rId45" Type="http://schemas.openxmlformats.org/officeDocument/2006/relationships/externalLink" Target="externalLinks/externalLink31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externalLink" Target="externalLinks/externalLink9.xml"/><Relationship Id="rId28" Type="http://schemas.openxmlformats.org/officeDocument/2006/relationships/externalLink" Target="externalLinks/externalLink14.xml"/><Relationship Id="rId36" Type="http://schemas.openxmlformats.org/officeDocument/2006/relationships/externalLink" Target="externalLinks/externalLink22.xml"/><Relationship Id="rId49" Type="http://schemas.openxmlformats.org/officeDocument/2006/relationships/externalLink" Target="externalLinks/externalLink3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31" Type="http://schemas.openxmlformats.org/officeDocument/2006/relationships/externalLink" Target="externalLinks/externalLink17.xml"/><Relationship Id="rId44" Type="http://schemas.openxmlformats.org/officeDocument/2006/relationships/externalLink" Target="externalLinks/externalLink30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8.xml"/><Relationship Id="rId27" Type="http://schemas.openxmlformats.org/officeDocument/2006/relationships/externalLink" Target="externalLinks/externalLink13.xml"/><Relationship Id="rId30" Type="http://schemas.openxmlformats.org/officeDocument/2006/relationships/externalLink" Target="externalLinks/externalLink16.xml"/><Relationship Id="rId35" Type="http://schemas.openxmlformats.org/officeDocument/2006/relationships/externalLink" Target="externalLinks/externalLink21.xml"/><Relationship Id="rId43" Type="http://schemas.openxmlformats.org/officeDocument/2006/relationships/externalLink" Target="externalLinks/externalLink29.xml"/><Relationship Id="rId48" Type="http://schemas.openxmlformats.org/officeDocument/2006/relationships/externalLink" Target="externalLinks/externalLink34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WORK/S2/VICTOR/&#1042;&#1042;&#1055;/PI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New_monitoring/Monit_xls/M_2002/M_06_02/Monthly/10_October/1Aug2001/GDP/realgdp/LENA/BGVN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File1\aaaa\2007%20finplan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FinPlan-Economy\Planning%20System%20Project\consolidation%20hq%20formatt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FinPlan-Economy\Planning%20System%20Project\consolidation%20hq%20formatt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OCUME~1\VOYTOV~1\LOCALS~1\Temp\Rar$DI00.867\Planning%20System%20Project\consolidation%20hq%20formatte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&#1052;&#1086;&#1080;%20&#1076;&#1086;&#1082;&#1091;&#1084;&#1077;&#1085;&#1090;&#1099;/Sergey/&#1055;&#1088;&#1086;&#1075;&#1085;&#1086;&#1079;/&#1056;&#1072;&#1073;&#1086;&#1095;&#1080;&#1077;%20&#1090;&#1072;&#1073;&#1083;&#1080;&#1094;&#1099;/new/zvedena1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iadna\Sum_pok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iadna\Sum_pok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_________________________Plan_ZP\!_&#1055;&#1077;&#1095;&#1072;&#1090;&#1100;\&#1052;&#1058;&#1056;%20&#1074;&#1089;&#1077;%202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Plan\Exchange\_________________________Plan_ZP\!_&#1055;&#1077;&#1095;&#1072;&#1090;&#1100;\&#1052;&#1058;&#1056;%20&#1074;&#1089;&#1077;%20-%205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OCUME~1\VOYTOV~1\LOCALS~1\Temp\Rar$DI00.867\Planning%20System%20Project\consolidation%20hq%20formatted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SUDNIKOVA\Local%20Settings\Temporary%20Internet%20Files\Content.IE5\C5MFSXEF\Subv2006\Rich%20Roz%20200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andreyevskaya\&#1052;&#1086;&#1080;%20&#1076;&#1086;&#1082;&#1091;&#1084;&#1077;&#1085;&#1090;&#1099;\OLGA\&#1056;&#1045;&#1040;&#1051;&#1048;&#1047;&#1040;&#1062;&#1048;&#1071;_2006\2006_REALIZ_&#1058;&#1045;(&#1090;&#1088;&#1072;&#1074;&#1077;&#1085;&#1100;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S_N_A/1July2001/GDP/realgdp/LENA/BGVN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SINKEV~1\LOCALS~1\Temp\Rar$DI00.781\Dept\FinPlan-Economy\Planning%20System%20Project\consolidation%20hq%20formatt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OCUME~1\VOYTOV~1\LOCALS~1\Temp\Rar$DI00.867\Planning%20System%20Project\consolidation%20hq%20formatt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ept\FinPlan-Economy\Planning%20System%20Project\consolidation%20hq%20formatted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ept\FinPlan-Economy\Planning%20System%20Project\consolidation%20hq%20formatted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likhachov\Local%20Settings\Temporary%20Internet%20Files\Content.IE5\RY4RBH0P\2006_REALIZ_&#1058;&#1045;(&#1083;&#1102;&#1090;&#1080;&#1081;20%2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"/>
      <sheetName val="Real GDP &amp; Real IP (u)"/>
      <sheetName val="Real GDP &amp; Real IP (e)"/>
      <sheetName val="GDP_gr"/>
      <sheetName val="Светлые"/>
      <sheetName val="адмін (2)"/>
      <sheetName val="Лист 1"/>
      <sheetName val="Real_GDP_&amp;_Real_IP_(u)"/>
      <sheetName val="Real_GDP_&amp;_Real_IP_(e)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gdp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gdp"/>
      <sheetName val="199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1993"/>
      <sheetName val="gd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МТР Газ України"/>
      <sheetName val="1993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МТР Газ України"/>
      <sheetName val="Лист2"/>
    </sheetNames>
    <sheetDataSet>
      <sheetData sheetId="0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_Структура по елементах"/>
      <sheetName val="Д3"/>
      <sheetName val="МТР Газ України"/>
      <sheetName val="рік"/>
      <sheetName val="1993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  <sheetName val="МТР Газ України"/>
    </sheetNames>
    <sheetDataSet>
      <sheetData sheetId="0"/>
      <sheetData sheetId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Inform"/>
      <sheetName val="1993"/>
    </sheetNames>
    <sheetDataSet>
      <sheetData sheetId="0" refreshError="1"/>
      <sheetData sheetId="1" refreshError="1"/>
      <sheetData sheetId="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ведена таб"/>
      <sheetName val="попер_роз"/>
      <sheetName val="попер_роз (4)"/>
      <sheetName val="звед_оптим (2)"/>
      <sheetName val="звед_баз(3)_СА"/>
      <sheetName val="звед_опт(3)_ca"/>
      <sheetName val="звед_баз(4)"/>
      <sheetName val="звед_опт(4)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In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Ini"/>
      <sheetName val="Ëčńň1"/>
      <sheetName val="Sum_pok"/>
      <sheetName val="#REF!"/>
      <sheetName val="Sum_pok.xls"/>
      <sheetName val="січ-лют."/>
      <sheetName val="430 сыч-лютий"/>
      <sheetName val="бер"/>
      <sheetName val="430 бер"/>
      <sheetName val="січ-бер"/>
      <sheetName val="430 сыч-бер"/>
    </sheetNames>
    <definedNames>
      <definedName name="ShowFil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Ini"/>
      <sheetName val="Ëčńň1"/>
      <sheetName val="Sum_pok"/>
      <sheetName val="#REF!"/>
      <sheetName val="Sum_pok.xls"/>
      <sheetName val="січ-лют."/>
      <sheetName val="430 сыч-лютий"/>
      <sheetName val="бер"/>
      <sheetName val="430 бер"/>
      <sheetName val="січ-бер"/>
      <sheetName val="430 сыч-бер"/>
      <sheetName val="попер_роз"/>
      <sheetName val="Inform"/>
      <sheetName val="L4"/>
      <sheetName val="L10"/>
      <sheetName val="KOEF"/>
      <sheetName val="База"/>
      <sheetName val="7  Інші витрати"/>
      <sheetName val="ОСВ МСФЗ"/>
    </sheetNames>
    <definedNames>
      <definedName name="ShowFil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Лист1"/>
      <sheetName val="МТР все 2"/>
      <sheetName val="Inform"/>
      <sheetName val="7  інші витрати"/>
      <sheetName val="Правила ДДС"/>
      <sheetName val="_ф3"/>
      <sheetName val="_Ф4"/>
      <sheetName val="_Ф5"/>
      <sheetName val="Ф7_цены"/>
      <sheetName val="Ф8_цен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Info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7  інші витрати"/>
    </sheetNames>
    <sheetDataSet>
      <sheetData sheetId="0"/>
      <sheetData sheetId="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попер_роз"/>
      <sheetName val="Лист1"/>
      <sheetName val="МТР все 2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7  інші витрат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7  Інші витрати"/>
      <sheetName val="Ф2"/>
      <sheetName val="Inform"/>
      <sheetName val="Ini"/>
      <sheetName val="Setup"/>
      <sheetName val="200"/>
      <sheetName val="199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7  інші витрати"/>
    </sheetNames>
    <sheetDataSet>
      <sheetData sheetId="0" refreshError="1"/>
      <sheetData sheetId="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  <sheetName val="7  інші витрати"/>
      <sheetName val="МТР Газ України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Лист1"/>
      <sheetName val="МТР все 2"/>
      <sheetName val="попер_роз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tac"/>
      <sheetName val="DodDot"/>
      <sheetName val="Dod ARK"/>
      <sheetName val="Dod Clavutich"/>
      <sheetName val="Svod 3511060"/>
      <sheetName val="Viluch(1-12)"/>
      <sheetName val="Diti "/>
      <sheetName val="TvPalGaz"/>
      <sheetName val="Ener "/>
      <sheetName val="IncsiPilgi (2)"/>
      <sheetName val="GirZakon"/>
      <sheetName val="Govti Vodi"/>
      <sheetName val="Chor Flot"/>
      <sheetName val="Afganci"/>
      <sheetName val="Shidka Dop"/>
      <sheetName val="Likarna"/>
      <sheetName val="Zoiot Pidkova"/>
      <sheetName val="Granti"/>
      <sheetName val="Granti1"/>
      <sheetName val="Vibori"/>
      <sheetName val="Metro"/>
      <sheetName val="Oper Teatr"/>
      <sheetName val="Makeevka"/>
      <sheetName val="Ctix Lixo IvFrank"/>
      <sheetName val="Groshi xodat za dit"/>
      <sheetName val="Ctix Lixo Zakarp"/>
      <sheetName val="Coc GKG Inv"/>
      <sheetName val="Tuzla"/>
      <sheetName val="Zmiinii"/>
      <sheetName val="Ctandarti"/>
      <sheetName val="CocEkon"/>
      <sheetName val="Ictor Zabudova"/>
      <sheetName val="Ict Zab"/>
      <sheetName val="Ukr Kultura"/>
      <sheetName val="Minoboroni"/>
      <sheetName val="Mic Arcenal"/>
      <sheetName val="Inekcini"/>
      <sheetName val="In"/>
      <sheetName val="diti ciroti -2(minmolod)"/>
      <sheetName val="Korek ocvita"/>
      <sheetName val="Tex Dic Ocvita"/>
      <sheetName val="Troleib"/>
      <sheetName val="Utoc.Zaoshadg"/>
      <sheetName val="Metro Cpec Fond"/>
      <sheetName val="Svitov Bank"/>
      <sheetName val="Shidka Dop Cp Fond"/>
      <sheetName val="Gazoprovodi"/>
      <sheetName val="Troleib Cpec Fond"/>
      <sheetName val="Zaporiggya"/>
      <sheetName val="Kremenchuk"/>
      <sheetName val="Pereviz ditey"/>
      <sheetName val="Kom dorigu"/>
      <sheetName val="Chor Fiot Cpec Fond"/>
      <sheetName val="Zaosch"/>
      <sheetName val="kryvRig"/>
      <sheetName val="OSVITA"/>
      <sheetName val="Tar"/>
      <sheetName val="Nar.instr"/>
      <sheetName val="DDot"/>
      <sheetName val="Dsub"/>
      <sheetName val="МТР Газ України"/>
      <sheetName val="7  інші витрати"/>
      <sheetName val="Info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">
          <cell r="A2" t="str">
            <v>Обсяг помісячного надходження субвенції з державного бюджету до місцевих бюджетів на надання пільг 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</v>
          </cell>
        </row>
        <row r="5">
          <cell r="A5" t="str">
            <v>Код бюджету</v>
          </cell>
          <cell r="B5" t="str">
            <v>Назва адміністративно-територіальної одиниці</v>
          </cell>
          <cell r="C5" t="str">
            <v>січень</v>
          </cell>
          <cell r="D5" t="str">
            <v>лютий</v>
          </cell>
          <cell r="E5" t="str">
            <v>березень</v>
          </cell>
          <cell r="F5" t="str">
            <v>квітень</v>
          </cell>
          <cell r="G5" t="str">
            <v>травень</v>
          </cell>
        </row>
        <row r="6">
          <cell r="A6" t="str">
            <v>О1100000000</v>
          </cell>
          <cell r="B6" t="str">
            <v>бюджет Автономної Республіки Крим</v>
          </cell>
          <cell r="C6">
            <v>2463.5419999999999</v>
          </cell>
          <cell r="D6">
            <v>5004.6750000000002</v>
          </cell>
          <cell r="E6">
            <v>4874.01</v>
          </cell>
          <cell r="F6">
            <v>6713.2</v>
          </cell>
          <cell r="G6">
            <v>5483.6</v>
          </cell>
        </row>
        <row r="7">
          <cell r="A7" t="str">
            <v>О2100000000</v>
          </cell>
          <cell r="B7" t="str">
            <v>обласний бюджет Вiнницької області</v>
          </cell>
          <cell r="C7">
            <v>5585.9549999999999</v>
          </cell>
          <cell r="D7">
            <v>5130.4480000000003</v>
          </cell>
          <cell r="E7">
            <v>5614.5339999999997</v>
          </cell>
          <cell r="F7">
            <v>7821.4</v>
          </cell>
          <cell r="G7">
            <v>4676.6000000000004</v>
          </cell>
        </row>
        <row r="8">
          <cell r="A8" t="str">
            <v>О3100000000</v>
          </cell>
          <cell r="B8" t="str">
            <v>обласний бюджет Волинської області</v>
          </cell>
          <cell r="C8">
            <v>3419.413</v>
          </cell>
          <cell r="D8">
            <v>4547.1629999999996</v>
          </cell>
          <cell r="E8">
            <v>4267.8410000000003</v>
          </cell>
          <cell r="F8">
            <v>5180.2</v>
          </cell>
          <cell r="G8">
            <v>3258.4</v>
          </cell>
        </row>
        <row r="9">
          <cell r="A9" t="str">
            <v>О4100000000</v>
          </cell>
          <cell r="B9" t="str">
            <v>обласний бюджет Днiпропетровської області</v>
          </cell>
          <cell r="C9">
            <v>8288.7270000000008</v>
          </cell>
          <cell r="D9">
            <v>20991.351999999999</v>
          </cell>
          <cell r="E9">
            <v>16903.654999999999</v>
          </cell>
          <cell r="F9">
            <v>23535.787</v>
          </cell>
          <cell r="G9">
            <v>12935.2</v>
          </cell>
        </row>
        <row r="10">
          <cell r="A10" t="str">
            <v>О5100000000</v>
          </cell>
          <cell r="B10" t="str">
            <v>обласний бюджет Донецької області</v>
          </cell>
          <cell r="C10">
            <v>11729.522000000001</v>
          </cell>
          <cell r="D10">
            <v>19530.755000000001</v>
          </cell>
          <cell r="E10">
            <v>19355.436000000002</v>
          </cell>
          <cell r="F10">
            <v>26008.7</v>
          </cell>
          <cell r="G10">
            <v>15778.6</v>
          </cell>
        </row>
        <row r="11">
          <cell r="A11" t="str">
            <v>О6100000000</v>
          </cell>
          <cell r="B11" t="str">
            <v>обласний бюджет Житомирської області</v>
          </cell>
          <cell r="C11">
            <v>3202.2750000000001</v>
          </cell>
          <cell r="D11">
            <v>6561.0010000000002</v>
          </cell>
          <cell r="E11">
            <v>5316.2150000000001</v>
          </cell>
          <cell r="F11">
            <v>7407.8</v>
          </cell>
          <cell r="G11">
            <v>4605.7</v>
          </cell>
        </row>
        <row r="12">
          <cell r="A12" t="str">
            <v>О7100000000</v>
          </cell>
          <cell r="B12" t="str">
            <v>обласний бюджет Закарпатської області</v>
          </cell>
          <cell r="C12">
            <v>1513.9649999999999</v>
          </cell>
          <cell r="D12">
            <v>1806.577</v>
          </cell>
          <cell r="E12">
            <v>4712.2439999999997</v>
          </cell>
          <cell r="F12">
            <v>4277.8</v>
          </cell>
          <cell r="G12">
            <v>1586.9</v>
          </cell>
        </row>
        <row r="13">
          <cell r="A13" t="str">
            <v>О8100000000</v>
          </cell>
          <cell r="B13" t="str">
            <v>обласний бюджет Запорiзької області</v>
          </cell>
          <cell r="C13">
            <v>3867.2069999999999</v>
          </cell>
          <cell r="D13">
            <v>7903.7089999999998</v>
          </cell>
          <cell r="E13">
            <v>7399.4160000000002</v>
          </cell>
          <cell r="F13">
            <v>9874.5</v>
          </cell>
          <cell r="G13">
            <v>7155.4</v>
          </cell>
        </row>
        <row r="14">
          <cell r="A14" t="str">
            <v>О9100000000</v>
          </cell>
          <cell r="B14" t="str">
            <v>обласний бюджет Iвано-Франкiвської області</v>
          </cell>
          <cell r="C14">
            <v>3578.223</v>
          </cell>
          <cell r="D14">
            <v>5867.2309999999998</v>
          </cell>
          <cell r="E14">
            <v>6297.893</v>
          </cell>
          <cell r="F14">
            <v>9563.7000000000007</v>
          </cell>
          <cell r="G14">
            <v>3616.2</v>
          </cell>
        </row>
        <row r="15">
          <cell r="A15">
            <v>10100000000</v>
          </cell>
          <cell r="B15" t="str">
            <v>обласний бюджет Київської області</v>
          </cell>
          <cell r="C15">
            <v>10302.385</v>
          </cell>
          <cell r="D15">
            <v>16146.352999999999</v>
          </cell>
          <cell r="E15">
            <v>13833.255999999999</v>
          </cell>
          <cell r="F15">
            <v>18290.400000000001</v>
          </cell>
          <cell r="G15">
            <v>7404.9</v>
          </cell>
        </row>
        <row r="16">
          <cell r="A16">
            <v>11100000000</v>
          </cell>
          <cell r="B16" t="str">
            <v>обласний бюджет Кiровоградської області</v>
          </cell>
          <cell r="C16">
            <v>3580.96</v>
          </cell>
          <cell r="D16">
            <v>4993.7330000000002</v>
          </cell>
          <cell r="E16">
            <v>3976.05</v>
          </cell>
          <cell r="F16">
            <v>7419.8</v>
          </cell>
          <cell r="G16">
            <v>5284.3</v>
          </cell>
        </row>
        <row r="17">
          <cell r="A17">
            <v>12100000000</v>
          </cell>
          <cell r="B17" t="str">
            <v>обласний бюджет Луганської області</v>
          </cell>
          <cell r="C17">
            <v>2843.239</v>
          </cell>
          <cell r="D17">
            <v>8978.6</v>
          </cell>
          <cell r="E17">
            <v>6927.87</v>
          </cell>
          <cell r="F17">
            <v>9087.1</v>
          </cell>
          <cell r="G17">
            <v>6148.4</v>
          </cell>
        </row>
        <row r="18">
          <cell r="A18">
            <v>13100000000</v>
          </cell>
          <cell r="B18" t="str">
            <v>обласний бюджет Львiвської області</v>
          </cell>
          <cell r="C18">
            <v>13665.8</v>
          </cell>
          <cell r="D18">
            <v>12546.388000000001</v>
          </cell>
          <cell r="E18">
            <v>13924.588</v>
          </cell>
          <cell r="F18">
            <v>16320</v>
          </cell>
          <cell r="G18">
            <v>5542.7</v>
          </cell>
        </row>
        <row r="19">
          <cell r="A19">
            <v>14100000000</v>
          </cell>
          <cell r="B19" t="str">
            <v>обласний бюджет Миколаївської області</v>
          </cell>
          <cell r="C19">
            <v>1582.5519999999999</v>
          </cell>
          <cell r="D19">
            <v>4228.6229999999996</v>
          </cell>
          <cell r="E19">
            <v>4112.8190000000004</v>
          </cell>
          <cell r="F19">
            <v>5079.6000000000004</v>
          </cell>
          <cell r="G19">
            <v>4261.3</v>
          </cell>
        </row>
        <row r="20">
          <cell r="A20">
            <v>15100000000</v>
          </cell>
          <cell r="B20" t="str">
            <v>обласний бюджет Одеської області</v>
          </cell>
          <cell r="C20">
            <v>3570.1010000000001</v>
          </cell>
          <cell r="D20">
            <v>8569.5969999999998</v>
          </cell>
          <cell r="E20">
            <v>7127.8249999999998</v>
          </cell>
          <cell r="F20">
            <v>11636.5</v>
          </cell>
          <cell r="G20">
            <v>10163.4</v>
          </cell>
        </row>
        <row r="21">
          <cell r="A21">
            <v>16100000000</v>
          </cell>
          <cell r="B21" t="str">
            <v>обласний бюджет Полтавської області</v>
          </cell>
          <cell r="C21">
            <v>5666.1139999999996</v>
          </cell>
          <cell r="D21">
            <v>6422.4319999999998</v>
          </cell>
          <cell r="E21">
            <v>7489.7539999999999</v>
          </cell>
          <cell r="F21">
            <v>15258.1</v>
          </cell>
          <cell r="G21">
            <v>5827</v>
          </cell>
        </row>
        <row r="22">
          <cell r="A22">
            <v>17100000000</v>
          </cell>
          <cell r="B22" t="str">
            <v>обласний бюджет Рiвненської області</v>
          </cell>
          <cell r="C22">
            <v>1969.902</v>
          </cell>
          <cell r="D22">
            <v>3336.444</v>
          </cell>
          <cell r="E22">
            <v>5380.4470000000001</v>
          </cell>
          <cell r="F22">
            <v>5543.9</v>
          </cell>
          <cell r="G22">
            <v>2982.7</v>
          </cell>
        </row>
        <row r="23">
          <cell r="A23">
            <v>18100000000</v>
          </cell>
          <cell r="B23" t="str">
            <v>обласний бюджет Сумської області</v>
          </cell>
          <cell r="C23">
            <v>4169.5280000000002</v>
          </cell>
          <cell r="D23">
            <v>3622.9929999999999</v>
          </cell>
          <cell r="E23">
            <v>7895.424</v>
          </cell>
          <cell r="F23">
            <v>8377.1</v>
          </cell>
          <cell r="G23">
            <v>4032.7</v>
          </cell>
        </row>
        <row r="24">
          <cell r="A24">
            <v>19100000000</v>
          </cell>
          <cell r="B24" t="str">
            <v>обласний бюджет Тернопiльської області</v>
          </cell>
          <cell r="C24">
            <v>3701.9160000000002</v>
          </cell>
          <cell r="D24">
            <v>4896.8559999999998</v>
          </cell>
          <cell r="E24">
            <v>5147.2650000000003</v>
          </cell>
          <cell r="F24">
            <v>6839.9</v>
          </cell>
          <cell r="G24">
            <v>1830.2</v>
          </cell>
        </row>
        <row r="25">
          <cell r="A25">
            <v>20100000000</v>
          </cell>
          <cell r="B25" t="str">
            <v>обласний бюджет Харкiвської області</v>
          </cell>
          <cell r="C25">
            <v>8386.9330000000009</v>
          </cell>
          <cell r="D25">
            <v>11698.075000000001</v>
          </cell>
          <cell r="E25">
            <v>14592.047</v>
          </cell>
          <cell r="F25">
            <v>27208.2</v>
          </cell>
          <cell r="G25">
            <v>13691.3</v>
          </cell>
        </row>
        <row r="26">
          <cell r="A26">
            <v>21100000000</v>
          </cell>
          <cell r="B26" t="str">
            <v>обласний бюджет Херсонської області</v>
          </cell>
          <cell r="C26">
            <v>2200.9679999999998</v>
          </cell>
          <cell r="D26">
            <v>3252.5390000000002</v>
          </cell>
          <cell r="E26">
            <v>3255.58</v>
          </cell>
          <cell r="F26">
            <v>5299.7</v>
          </cell>
          <cell r="G26">
            <v>3272.2</v>
          </cell>
        </row>
        <row r="27">
          <cell r="A27">
            <v>22100000000</v>
          </cell>
          <cell r="B27" t="str">
            <v>обласний бюджет Хмельницької області</v>
          </cell>
          <cell r="C27">
            <v>4049.5320000000002</v>
          </cell>
          <cell r="D27">
            <v>6627.4</v>
          </cell>
          <cell r="E27">
            <v>4533.01</v>
          </cell>
          <cell r="F27">
            <v>8290.9</v>
          </cell>
          <cell r="G27">
            <v>5960.3</v>
          </cell>
        </row>
        <row r="28">
          <cell r="A28">
            <v>23100000000</v>
          </cell>
          <cell r="B28" t="str">
            <v>обласний бюджет Черкаської області</v>
          </cell>
          <cell r="C28">
            <v>5316.2910000000002</v>
          </cell>
          <cell r="D28">
            <v>6217.3370000000004</v>
          </cell>
          <cell r="E28">
            <v>6195.89</v>
          </cell>
          <cell r="F28">
            <v>10165</v>
          </cell>
          <cell r="G28">
            <v>4770.5</v>
          </cell>
        </row>
        <row r="29">
          <cell r="A29">
            <v>24100000000</v>
          </cell>
          <cell r="B29" t="str">
            <v>обласний бюджет Чернiвецької області</v>
          </cell>
          <cell r="C29">
            <v>1761.75</v>
          </cell>
          <cell r="D29">
            <v>2010.7829999999999</v>
          </cell>
          <cell r="E29">
            <v>1999.8030000000001</v>
          </cell>
          <cell r="F29">
            <v>3410.4</v>
          </cell>
          <cell r="G29">
            <v>2092.5</v>
          </cell>
        </row>
        <row r="30">
          <cell r="A30">
            <v>25100000000</v>
          </cell>
          <cell r="B30" t="str">
            <v>обласний бюджет Чернiгiвецької області</v>
          </cell>
          <cell r="C30">
            <v>4501.0339999999997</v>
          </cell>
          <cell r="D30">
            <v>5828.5460000000003</v>
          </cell>
          <cell r="E30">
            <v>5312.768</v>
          </cell>
          <cell r="F30">
            <v>8541</v>
          </cell>
          <cell r="G30">
            <v>4831.6000000000004</v>
          </cell>
        </row>
        <row r="31">
          <cell r="A31">
            <v>26000000000</v>
          </cell>
          <cell r="B31" t="str">
            <v>м.Київ</v>
          </cell>
          <cell r="C31">
            <v>4478.4290000000001</v>
          </cell>
          <cell r="D31">
            <v>7686.2479999999996</v>
          </cell>
          <cell r="E31">
            <v>8581.6080000000002</v>
          </cell>
          <cell r="F31">
            <v>12592.5</v>
          </cell>
          <cell r="G31">
            <v>10211.1</v>
          </cell>
        </row>
        <row r="32">
          <cell r="A32">
            <v>27000000000</v>
          </cell>
          <cell r="B32" t="str">
            <v>м.Севастополь</v>
          </cell>
          <cell r="C32">
            <v>656.43700000000001</v>
          </cell>
          <cell r="D32">
            <v>1870.8869999999999</v>
          </cell>
          <cell r="E32">
            <v>1073.652</v>
          </cell>
          <cell r="F32">
            <v>1527.6130000000001</v>
          </cell>
          <cell r="G32">
            <v>1254.8</v>
          </cell>
        </row>
        <row r="33">
          <cell r="B33" t="str">
            <v xml:space="preserve">Всього </v>
          </cell>
          <cell r="C33">
            <v>126052.70000000001</v>
          </cell>
          <cell r="D33">
            <v>196276.74499999997</v>
          </cell>
          <cell r="E33">
            <v>196100.90000000005</v>
          </cell>
          <cell r="F33">
            <v>281270.80000000005</v>
          </cell>
          <cell r="G33">
            <v>158658.49999999997</v>
          </cell>
        </row>
        <row r="38">
          <cell r="C38">
            <v>126052.7</v>
          </cell>
          <cell r="D38">
            <v>196276.74499999997</v>
          </cell>
          <cell r="E38">
            <v>196100.9</v>
          </cell>
          <cell r="F38">
            <v>281270.8</v>
          </cell>
          <cell r="G38">
            <v>158658.5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7  інші витрати"/>
      <sheetName val="Ener "/>
      <sheetName val="Лист1"/>
      <sheetName val="ТРП"/>
      <sheetName val="МТР все 2"/>
      <sheetName val="МТР_Газ_України"/>
      <sheetName val="МТР Апарат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Inform"/>
      <sheetName val="812"/>
      <sheetName val="Ф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383,40ч"/>
      <sheetName val="383,40т"/>
      <sheetName val="686,00"/>
      <sheetName val="област"/>
      <sheetName val="Сторно"/>
      <sheetName val="Пряма_труба"/>
      <sheetName val="БАЗА   (2)"/>
      <sheetName val="БАЗА   (3)"/>
      <sheetName val="БАЗА   (5)"/>
      <sheetName val="БАЗА   (4)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МТР Газ України"/>
      <sheetName val="Inform"/>
      <sheetName val="7  інші витрати"/>
      <sheetName val="БАЗА  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МТР Газ України"/>
    </sheetNames>
    <sheetDataSet>
      <sheetData sheetId="0" refreshError="1"/>
      <sheetData sheetId="1" refreshError="1">
        <row r="2">
          <cell r="F2" t="str">
            <v>Компания "Мама"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In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МТР Газ України"/>
      <sheetName val="Лист1"/>
      <sheetName val="consolidation hq formatted"/>
    </sheetNames>
    <sheetDataSet>
      <sheetData sheetId="0" refreshError="1"/>
      <sheetData sheetId="1" refreshError="1">
        <row r="6">
          <cell r="E6" t="str">
            <v>31 декабря 2005 года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  <sheetName val="МТР Газ України"/>
      <sheetName val="Ener "/>
      <sheetName val="Технич лист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1)423+424"/>
      <sheetName val="Chart_of_accs"/>
      <sheetName val="МТР Газ України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реестр заявок"/>
      <sheetName val="ЗКЛ"/>
      <sheetName val="реестр_заявок"/>
      <sheetName val="Рабоч"/>
      <sheetName val="11)423+424"/>
      <sheetName val="Chart_of_accs"/>
      <sheetName val="Лист1"/>
      <sheetName val="База"/>
      <sheetName val="база  "/>
      <sheetName val="банк"/>
      <sheetName val="дез"/>
      <sheetName val="связь"/>
      <sheetName val="компод"/>
      <sheetName val="пож"/>
      <sheetName val="проезд"/>
      <sheetName val="страх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210"/>
      <sheetName val="241,5"/>
      <sheetName val="област"/>
      <sheetName val="Сторно"/>
      <sheetName val="Пряма_труба"/>
      <sheetName val="БАЗА   (2)"/>
      <sheetName val="БАЗА   (3)"/>
      <sheetName val="БАЗА   (4)"/>
      <sheetName val="БАЗА   (5)"/>
      <sheetName val="БАЗА   (6)"/>
      <sheetName val="БАЗА   (7)"/>
      <sheetName val="БАЗА   (8)"/>
      <sheetName val="БАЗА   (9)"/>
      <sheetName val="БАЗА   (10)"/>
      <sheetName val="БАЗА   (12)"/>
      <sheetName val="БАЗА   (11)"/>
      <sheetName val="БАЗА   (13)"/>
      <sheetName val="БАЗА   (14)"/>
      <sheetName val="In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2D2D2D"/>
      </a:dk1>
      <a:lt1>
        <a:sysClr val="window" lastClr="F5F5F5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J280"/>
  <sheetViews>
    <sheetView tabSelected="1" view="pageBreakPreview" topLeftCell="A103" zoomScale="69" zoomScaleNormal="75" zoomScaleSheetLayoutView="69" workbookViewId="0">
      <selection activeCell="F121" sqref="F121"/>
    </sheetView>
  </sheetViews>
  <sheetFormatPr defaultColWidth="9.109375" defaultRowHeight="21"/>
  <cols>
    <col min="1" max="1" width="68" style="86" customWidth="1"/>
    <col min="2" max="2" width="15.33203125" style="87" customWidth="1"/>
    <col min="3" max="5" width="18" style="87" customWidth="1"/>
    <col min="6" max="6" width="16.6640625" style="86" customWidth="1"/>
    <col min="7" max="7" width="23.5546875" style="86" customWidth="1"/>
    <col min="8" max="8" width="21.44140625" style="86" customWidth="1"/>
    <col min="9" max="9" width="22.33203125" style="86" customWidth="1"/>
    <col min="10" max="10" width="18.109375" style="86" hidden="1" customWidth="1"/>
    <col min="11" max="11" width="10" style="86" customWidth="1"/>
    <col min="12" max="12" width="9.5546875" style="86" customWidth="1"/>
    <col min="13" max="14" width="9.109375" style="86" customWidth="1"/>
    <col min="15" max="15" width="10.5546875" style="86" customWidth="1"/>
    <col min="16" max="16384" width="9.109375" style="86"/>
  </cols>
  <sheetData>
    <row r="1" spans="1:10">
      <c r="A1" s="340"/>
      <c r="B1" s="340"/>
      <c r="C1" s="340"/>
      <c r="D1" s="340"/>
      <c r="E1" s="340"/>
      <c r="F1" s="340"/>
      <c r="G1" s="340"/>
      <c r="H1" s="340"/>
      <c r="I1" s="340"/>
    </row>
    <row r="2" spans="1:10" ht="18.75" customHeight="1">
      <c r="A2" s="367"/>
      <c r="B2" s="368"/>
      <c r="C2" s="143"/>
      <c r="D2" s="86"/>
      <c r="E2" s="86"/>
      <c r="F2" s="86" t="s">
        <v>510</v>
      </c>
    </row>
    <row r="3" spans="1:10">
      <c r="A3" s="368"/>
      <c r="B3" s="368"/>
      <c r="C3" s="143"/>
      <c r="D3" s="86"/>
      <c r="E3" s="86"/>
      <c r="F3" s="86" t="s">
        <v>492</v>
      </c>
    </row>
    <row r="4" spans="1:10" ht="17.25" customHeight="1">
      <c r="A4" s="368"/>
      <c r="B4" s="368"/>
      <c r="C4" s="143"/>
      <c r="D4" s="157"/>
      <c r="E4" s="157"/>
      <c r="F4" s="86" t="s">
        <v>493</v>
      </c>
    </row>
    <row r="5" spans="1:10" ht="18" customHeight="1">
      <c r="A5" s="368"/>
      <c r="B5" s="368"/>
      <c r="C5" s="143"/>
      <c r="D5" s="157"/>
      <c r="E5" s="157"/>
      <c r="F5" s="86" t="s">
        <v>494</v>
      </c>
      <c r="J5" s="105"/>
    </row>
    <row r="6" spans="1:10" ht="18.75" customHeight="1">
      <c r="A6" s="368"/>
      <c r="B6" s="368"/>
      <c r="C6" s="143"/>
      <c r="D6" s="157"/>
      <c r="E6" s="157"/>
      <c r="F6" s="86" t="s">
        <v>495</v>
      </c>
      <c r="J6" s="154"/>
    </row>
    <row r="7" spans="1:10" ht="18.75" customHeight="1">
      <c r="A7" s="143"/>
      <c r="B7" s="143"/>
      <c r="C7" s="86"/>
      <c r="D7" s="86"/>
      <c r="E7" s="86"/>
      <c r="F7" s="86" t="s">
        <v>496</v>
      </c>
      <c r="J7" s="154"/>
    </row>
    <row r="8" spans="1:10" ht="18.75" customHeight="1">
      <c r="B8" s="143"/>
      <c r="C8" s="143"/>
      <c r="D8" s="157"/>
      <c r="E8" s="157"/>
      <c r="F8" s="157"/>
      <c r="G8" s="366"/>
      <c r="H8" s="366"/>
      <c r="I8" s="366"/>
      <c r="J8" s="366"/>
    </row>
    <row r="9" spans="1:10" ht="18.75" customHeight="1">
      <c r="B9" s="143"/>
      <c r="C9" s="143"/>
      <c r="D9" s="157"/>
      <c r="E9" s="157"/>
      <c r="F9" s="157"/>
      <c r="G9" s="154"/>
      <c r="H9" s="154"/>
      <c r="I9" s="154"/>
      <c r="J9" s="154"/>
    </row>
    <row r="10" spans="1:10" ht="18.75" customHeight="1">
      <c r="B10" s="143"/>
      <c r="C10" s="143"/>
      <c r="D10" s="157"/>
      <c r="E10" s="157"/>
      <c r="F10" s="157"/>
      <c r="G10" s="154"/>
      <c r="H10" s="154"/>
      <c r="I10" s="154"/>
      <c r="J10" s="154"/>
    </row>
    <row r="11" spans="1:10" ht="18.75" customHeight="1">
      <c r="A11" s="336" t="s">
        <v>504</v>
      </c>
      <c r="B11" s="336"/>
      <c r="C11" s="143"/>
      <c r="D11" s="157"/>
      <c r="E11" s="157"/>
      <c r="F11" s="157"/>
      <c r="G11" s="369" t="s">
        <v>503</v>
      </c>
      <c r="H11" s="369"/>
      <c r="I11" s="369"/>
      <c r="J11" s="369"/>
    </row>
    <row r="12" spans="1:10" ht="15.75" customHeight="1">
      <c r="B12" s="143"/>
      <c r="C12" s="143"/>
      <c r="D12" s="157"/>
      <c r="E12" s="157"/>
      <c r="F12" s="157"/>
      <c r="I12" s="143"/>
      <c r="J12" s="143"/>
    </row>
    <row r="13" spans="1:10" ht="27.75" customHeight="1">
      <c r="A13" s="364" t="s">
        <v>497</v>
      </c>
      <c r="B13" s="365"/>
      <c r="C13" s="143"/>
      <c r="D13" s="143"/>
      <c r="E13" s="143" t="s">
        <v>329</v>
      </c>
      <c r="F13" s="158" t="s">
        <v>505</v>
      </c>
      <c r="G13" s="158"/>
      <c r="H13" s="158"/>
      <c r="I13" s="158"/>
      <c r="J13" s="143"/>
    </row>
    <row r="14" spans="1:10" ht="21" customHeight="1">
      <c r="A14" s="335" t="s">
        <v>498</v>
      </c>
      <c r="B14" s="335"/>
      <c r="C14" s="143"/>
      <c r="D14" s="143"/>
      <c r="E14" s="143"/>
      <c r="F14" s="335" t="s">
        <v>506</v>
      </c>
      <c r="G14" s="335"/>
      <c r="H14" s="335"/>
      <c r="I14" s="335"/>
    </row>
    <row r="15" spans="1:10" ht="27" customHeight="1">
      <c r="A15" s="159" t="s">
        <v>499</v>
      </c>
      <c r="B15" s="99"/>
      <c r="C15" s="143"/>
      <c r="D15" s="143"/>
      <c r="E15" s="143"/>
      <c r="G15" s="337"/>
      <c r="H15" s="337"/>
      <c r="I15" s="337"/>
      <c r="J15" s="337"/>
    </row>
    <row r="16" spans="1:10" ht="27" customHeight="1">
      <c r="A16" s="160" t="s">
        <v>508</v>
      </c>
      <c r="B16" s="99"/>
      <c r="C16" s="143"/>
      <c r="D16" s="143"/>
      <c r="E16" s="143"/>
      <c r="F16" s="339" t="s">
        <v>507</v>
      </c>
      <c r="G16" s="339"/>
      <c r="H16" s="339"/>
      <c r="I16" s="339"/>
      <c r="J16" s="102"/>
    </row>
    <row r="17" spans="1:10" ht="15.75" customHeight="1">
      <c r="A17" s="340"/>
      <c r="B17" s="340"/>
      <c r="C17" s="143"/>
      <c r="D17" s="143"/>
      <c r="E17" s="143"/>
      <c r="F17" s="161"/>
      <c r="G17" s="341"/>
      <c r="H17" s="341"/>
      <c r="I17" s="341"/>
      <c r="J17" s="342"/>
    </row>
    <row r="18" spans="1:10" ht="15.75" customHeight="1">
      <c r="B18" s="143"/>
      <c r="C18" s="143"/>
      <c r="D18" s="143"/>
      <c r="E18" s="143"/>
      <c r="G18" s="338"/>
      <c r="H18" s="338"/>
      <c r="I18" s="338"/>
      <c r="J18" s="338"/>
    </row>
    <row r="19" spans="1:10">
      <c r="A19" s="154" t="s">
        <v>501</v>
      </c>
      <c r="B19" s="143"/>
      <c r="C19" s="162"/>
      <c r="D19" s="163"/>
      <c r="E19" s="163"/>
      <c r="F19" s="161"/>
      <c r="G19" s="338"/>
      <c r="H19" s="338"/>
      <c r="I19" s="338"/>
      <c r="J19" s="338"/>
    </row>
    <row r="20" spans="1:10" ht="21" customHeight="1">
      <c r="A20" s="86" t="s">
        <v>500</v>
      </c>
      <c r="B20" s="86"/>
      <c r="C20" s="88"/>
      <c r="D20" s="89"/>
      <c r="E20" s="89"/>
      <c r="F20" s="154" t="s">
        <v>501</v>
      </c>
    </row>
    <row r="21" spans="1:10" ht="21" customHeight="1">
      <c r="B21" s="86"/>
      <c r="C21" s="88"/>
      <c r="D21" s="89"/>
      <c r="E21" s="89"/>
      <c r="F21" s="86" t="s">
        <v>500</v>
      </c>
      <c r="H21" s="144"/>
      <c r="I21" s="144"/>
      <c r="J21" s="144"/>
    </row>
    <row r="22" spans="1:10" ht="39" customHeight="1">
      <c r="B22" s="88"/>
      <c r="C22" s="88"/>
      <c r="D22" s="88"/>
      <c r="E22" s="88"/>
      <c r="F22" s="88"/>
      <c r="G22" s="143"/>
      <c r="H22" s="143"/>
      <c r="I22" s="143"/>
      <c r="J22" s="143"/>
    </row>
    <row r="23" spans="1:10" ht="25.5" customHeight="1">
      <c r="A23" s="90"/>
      <c r="B23" s="343"/>
      <c r="C23" s="343"/>
      <c r="D23" s="343"/>
      <c r="E23" s="343"/>
      <c r="F23" s="343"/>
      <c r="G23" s="91"/>
      <c r="H23" s="92" t="s">
        <v>105</v>
      </c>
      <c r="I23" s="146" t="s">
        <v>483</v>
      </c>
      <c r="J23" s="146" t="s">
        <v>161</v>
      </c>
    </row>
    <row r="24" spans="1:10" ht="48.6" customHeight="1">
      <c r="A24" s="93" t="s">
        <v>13</v>
      </c>
      <c r="B24" s="332" t="s">
        <v>482</v>
      </c>
      <c r="C24" s="332"/>
      <c r="D24" s="332"/>
      <c r="E24" s="332"/>
      <c r="F24" s="332"/>
      <c r="G24" s="333"/>
      <c r="H24" s="95" t="s">
        <v>103</v>
      </c>
      <c r="I24" s="142">
        <v>37489170</v>
      </c>
      <c r="J24" s="146"/>
    </row>
    <row r="25" spans="1:10" ht="24.75" customHeight="1">
      <c r="A25" s="93" t="s">
        <v>14</v>
      </c>
      <c r="B25" s="328" t="s">
        <v>429</v>
      </c>
      <c r="C25" s="328"/>
      <c r="D25" s="328"/>
      <c r="E25" s="328"/>
      <c r="F25" s="328"/>
      <c r="G25" s="94"/>
      <c r="H25" s="95" t="s">
        <v>102</v>
      </c>
      <c r="I25" s="95">
        <v>160</v>
      </c>
      <c r="J25" s="146"/>
    </row>
    <row r="26" spans="1:10" ht="24.75" customHeight="1">
      <c r="A26" s="93" t="s">
        <v>19</v>
      </c>
      <c r="B26" s="328" t="s">
        <v>481</v>
      </c>
      <c r="C26" s="328"/>
      <c r="D26" s="328"/>
      <c r="E26" s="328"/>
      <c r="F26" s="328"/>
      <c r="G26" s="94"/>
      <c r="H26" s="95" t="s">
        <v>101</v>
      </c>
      <c r="I26" s="142" t="s">
        <v>502</v>
      </c>
      <c r="J26" s="146"/>
    </row>
    <row r="27" spans="1:10" ht="37.200000000000003" customHeight="1">
      <c r="A27" s="93" t="s">
        <v>421</v>
      </c>
      <c r="B27" s="328" t="s">
        <v>509</v>
      </c>
      <c r="C27" s="328"/>
      <c r="D27" s="328"/>
      <c r="E27" s="328"/>
      <c r="F27" s="328"/>
      <c r="G27" s="94"/>
      <c r="H27" s="95" t="s">
        <v>9</v>
      </c>
      <c r="I27" s="142"/>
      <c r="J27" s="146"/>
    </row>
    <row r="28" spans="1:10" ht="24.75" customHeight="1">
      <c r="A28" s="93" t="s">
        <v>16</v>
      </c>
      <c r="B28" s="328" t="s">
        <v>486</v>
      </c>
      <c r="C28" s="328"/>
      <c r="D28" s="328"/>
      <c r="E28" s="328"/>
      <c r="F28" s="328"/>
      <c r="G28" s="94"/>
      <c r="H28" s="95" t="s">
        <v>8</v>
      </c>
      <c r="I28" s="142"/>
      <c r="J28" s="146"/>
    </row>
    <row r="29" spans="1:10" ht="24.75" customHeight="1">
      <c r="A29" s="93" t="s">
        <v>15</v>
      </c>
      <c r="B29" s="328" t="s">
        <v>485</v>
      </c>
      <c r="C29" s="328"/>
      <c r="D29" s="328"/>
      <c r="E29" s="328"/>
      <c r="F29" s="328"/>
      <c r="G29" s="94"/>
      <c r="H29" s="95" t="s">
        <v>10</v>
      </c>
      <c r="I29" s="142" t="s">
        <v>473</v>
      </c>
      <c r="J29" s="146"/>
    </row>
    <row r="30" spans="1:10" ht="24.75" customHeight="1">
      <c r="A30" s="93" t="s">
        <v>296</v>
      </c>
      <c r="B30" s="328" t="s">
        <v>399</v>
      </c>
      <c r="C30" s="328"/>
      <c r="D30" s="328"/>
      <c r="E30" s="328"/>
      <c r="F30" s="328"/>
      <c r="G30" s="330" t="s">
        <v>132</v>
      </c>
      <c r="H30" s="331"/>
      <c r="I30" s="146" t="s">
        <v>30</v>
      </c>
      <c r="J30" s="146"/>
    </row>
    <row r="31" spans="1:10" ht="24.75" customHeight="1">
      <c r="A31" s="93" t="s">
        <v>20</v>
      </c>
      <c r="B31" s="334" t="s">
        <v>484</v>
      </c>
      <c r="C31" s="334"/>
      <c r="D31" s="334"/>
      <c r="E31" s="334"/>
      <c r="F31" s="334"/>
      <c r="G31" s="330" t="s">
        <v>133</v>
      </c>
      <c r="H31" s="331"/>
      <c r="I31" s="95"/>
      <c r="J31" s="146"/>
    </row>
    <row r="32" spans="1:10" ht="24.75" customHeight="1">
      <c r="A32" s="93" t="s">
        <v>87</v>
      </c>
      <c r="B32" s="125" t="s">
        <v>544</v>
      </c>
      <c r="C32" s="126"/>
      <c r="D32" s="126"/>
      <c r="E32" s="126"/>
      <c r="F32" s="126"/>
      <c r="G32" s="94"/>
      <c r="H32" s="96"/>
      <c r="I32" s="95"/>
      <c r="J32" s="146"/>
    </row>
    <row r="33" spans="1:10" ht="24.75" customHeight="1">
      <c r="A33" s="93" t="s">
        <v>328</v>
      </c>
      <c r="B33" s="328" t="s">
        <v>487</v>
      </c>
      <c r="C33" s="328"/>
      <c r="D33" s="328"/>
      <c r="E33" s="328"/>
      <c r="F33" s="328"/>
      <c r="G33" s="328"/>
      <c r="H33" s="96"/>
      <c r="I33" s="95"/>
      <c r="J33" s="146"/>
    </row>
    <row r="34" spans="1:10" ht="24.75" customHeight="1">
      <c r="A34" s="93" t="s">
        <v>11</v>
      </c>
      <c r="B34" s="328"/>
      <c r="C34" s="328"/>
      <c r="D34" s="328"/>
      <c r="E34" s="328"/>
      <c r="F34" s="328"/>
      <c r="G34" s="94"/>
      <c r="H34" s="96"/>
      <c r="I34" s="95"/>
      <c r="J34" s="146"/>
    </row>
    <row r="35" spans="1:10" ht="24.75" customHeight="1">
      <c r="A35" s="93" t="s">
        <v>12</v>
      </c>
      <c r="B35" s="328" t="s">
        <v>465</v>
      </c>
      <c r="C35" s="328"/>
      <c r="D35" s="328"/>
      <c r="E35" s="328"/>
      <c r="F35" s="328"/>
      <c r="G35" s="94"/>
      <c r="H35" s="96"/>
      <c r="I35" s="95"/>
      <c r="J35" s="146"/>
    </row>
    <row r="36" spans="1:10" ht="24.75" customHeight="1">
      <c r="A36" s="155"/>
      <c r="B36" s="156"/>
      <c r="C36" s="156"/>
      <c r="D36" s="156"/>
      <c r="E36" s="156"/>
      <c r="F36" s="156"/>
      <c r="G36" s="105"/>
      <c r="H36" s="105"/>
      <c r="J36" s="143"/>
    </row>
    <row r="37" spans="1:10" ht="24.75" customHeight="1">
      <c r="A37" s="155"/>
      <c r="B37" s="156"/>
      <c r="C37" s="156"/>
      <c r="D37" s="156"/>
      <c r="E37" s="156"/>
      <c r="F37" s="156"/>
      <c r="G37" s="105"/>
      <c r="H37" s="105"/>
      <c r="J37" s="143"/>
    </row>
    <row r="38" spans="1:10" ht="24.75" customHeight="1">
      <c r="A38" s="155"/>
      <c r="B38" s="156"/>
      <c r="C38" s="156"/>
      <c r="D38" s="156"/>
      <c r="E38" s="156"/>
      <c r="F38" s="156"/>
      <c r="G38" s="105"/>
      <c r="H38" s="105"/>
      <c r="J38" s="143"/>
    </row>
    <row r="39" spans="1:10" ht="75" customHeight="1">
      <c r="A39" s="371" t="s">
        <v>511</v>
      </c>
      <c r="B39" s="370"/>
      <c r="C39" s="370"/>
      <c r="D39" s="370"/>
      <c r="E39" s="370"/>
      <c r="F39" s="370"/>
      <c r="G39" s="370"/>
      <c r="H39" s="370"/>
      <c r="I39" s="370"/>
      <c r="J39" s="370"/>
    </row>
    <row r="40" spans="1:10" ht="30" customHeight="1">
      <c r="A40" s="370" t="s">
        <v>140</v>
      </c>
      <c r="B40" s="370"/>
      <c r="C40" s="370"/>
      <c r="D40" s="370"/>
      <c r="E40" s="370"/>
      <c r="F40" s="370"/>
      <c r="G40" s="370"/>
      <c r="H40" s="370"/>
      <c r="I40" s="370"/>
      <c r="J40" s="370"/>
    </row>
    <row r="41" spans="1:10" ht="23.25" customHeight="1">
      <c r="B41" s="97"/>
      <c r="C41" s="88"/>
      <c r="D41" s="97"/>
      <c r="E41" s="97"/>
      <c r="F41" s="97"/>
      <c r="G41" s="97"/>
      <c r="H41" s="97"/>
      <c r="I41" s="98" t="s">
        <v>360</v>
      </c>
      <c r="J41" s="97" t="s">
        <v>334</v>
      </c>
    </row>
    <row r="42" spans="1:10" ht="41.25" customHeight="1">
      <c r="A42" s="354" t="s">
        <v>166</v>
      </c>
      <c r="B42" s="352" t="s">
        <v>17</v>
      </c>
      <c r="C42" s="347" t="s">
        <v>512</v>
      </c>
      <c r="D42" s="347" t="s">
        <v>513</v>
      </c>
      <c r="E42" s="345" t="s">
        <v>514</v>
      </c>
      <c r="F42" s="352" t="s">
        <v>515</v>
      </c>
      <c r="G42" s="329" t="s">
        <v>167</v>
      </c>
      <c r="H42" s="330"/>
      <c r="I42" s="330"/>
      <c r="J42" s="331"/>
    </row>
    <row r="43" spans="1:10" ht="77.25" customHeight="1">
      <c r="A43" s="354"/>
      <c r="B43" s="352"/>
      <c r="C43" s="348"/>
      <c r="D43" s="348"/>
      <c r="E43" s="346"/>
      <c r="F43" s="352"/>
      <c r="G43" s="145" t="s">
        <v>456</v>
      </c>
      <c r="H43" s="145" t="s">
        <v>457</v>
      </c>
      <c r="I43" s="352" t="s">
        <v>516</v>
      </c>
      <c r="J43" s="353"/>
    </row>
    <row r="44" spans="1:10" ht="28.5" customHeight="1">
      <c r="A44" s="132">
        <v>1</v>
      </c>
      <c r="B44" s="147">
        <v>2</v>
      </c>
      <c r="C44" s="147">
        <v>3</v>
      </c>
      <c r="D44" s="147">
        <v>4</v>
      </c>
      <c r="E44" s="147">
        <v>5</v>
      </c>
      <c r="F44" s="147">
        <v>6</v>
      </c>
      <c r="G44" s="147">
        <v>7</v>
      </c>
      <c r="H44" s="147">
        <v>8</v>
      </c>
      <c r="I44" s="357">
        <v>9</v>
      </c>
      <c r="J44" s="358"/>
    </row>
    <row r="45" spans="1:10" ht="24.9" customHeight="1">
      <c r="A45" s="355" t="s">
        <v>80</v>
      </c>
      <c r="B45" s="355"/>
      <c r="C45" s="355"/>
      <c r="D45" s="355"/>
      <c r="E45" s="355"/>
      <c r="F45" s="355"/>
      <c r="G45" s="355"/>
      <c r="H45" s="355"/>
      <c r="I45" s="355"/>
      <c r="J45" s="355"/>
    </row>
    <row r="46" spans="1:10" ht="45" customHeight="1">
      <c r="A46" s="130" t="s">
        <v>141</v>
      </c>
      <c r="B46" s="164">
        <v>1000</v>
      </c>
      <c r="C46" s="165">
        <f>'I. Фін результат'!C8</f>
        <v>1635.2</v>
      </c>
      <c r="D46" s="165">
        <f>'I. Фін результат'!D8</f>
        <v>2784.8</v>
      </c>
      <c r="E46" s="165">
        <f>'I. Фін результат'!E8</f>
        <v>2243.6</v>
      </c>
      <c r="F46" s="166">
        <f>'I. Фін результат'!F8</f>
        <v>2692.4</v>
      </c>
      <c r="G46" s="166">
        <f>F46*105.3%</f>
        <v>2835.0971999999997</v>
      </c>
      <c r="H46" s="166">
        <f>G46*105%</f>
        <v>2976.8520599999997</v>
      </c>
      <c r="I46" s="324">
        <f>H46*105%</f>
        <v>3125.6946629999998</v>
      </c>
      <c r="J46" s="325"/>
    </row>
    <row r="47" spans="1:10" ht="47.25" customHeight="1">
      <c r="A47" s="130" t="s">
        <v>122</v>
      </c>
      <c r="B47" s="164">
        <v>1010</v>
      </c>
      <c r="C47" s="165">
        <f>'I. Фін результат'!C9</f>
        <v>-908.40000000000009</v>
      </c>
      <c r="D47" s="165">
        <f>'I. Фін результат'!D9</f>
        <v>-1722</v>
      </c>
      <c r="E47" s="165">
        <f>'I. Фін результат'!E9</f>
        <v>-2411.1000000000004</v>
      </c>
      <c r="F47" s="166">
        <f>'I. Фін результат'!F9</f>
        <v>-2910.0000000000005</v>
      </c>
      <c r="G47" s="166">
        <f t="shared" ref="G47:G52" si="0">F47*105.3%</f>
        <v>-3064.2300000000005</v>
      </c>
      <c r="H47" s="166">
        <f t="shared" ref="H47:I52" si="1">G47*105%</f>
        <v>-3217.4415000000008</v>
      </c>
      <c r="I47" s="324">
        <f t="shared" si="1"/>
        <v>-3378.313575000001</v>
      </c>
      <c r="J47" s="325"/>
    </row>
    <row r="48" spans="1:10" ht="28.5" customHeight="1">
      <c r="A48" s="128" t="s">
        <v>179</v>
      </c>
      <c r="B48" s="164">
        <v>1020</v>
      </c>
      <c r="C48" s="167">
        <f>SUM(C46:C47)</f>
        <v>726.8</v>
      </c>
      <c r="D48" s="167">
        <f t="shared" ref="D48:F48" si="2">SUM(D46:D47)</f>
        <v>1062.8000000000002</v>
      </c>
      <c r="E48" s="167">
        <f t="shared" si="2"/>
        <v>-167.50000000000045</v>
      </c>
      <c r="F48" s="168">
        <f t="shared" si="2"/>
        <v>-217.60000000000036</v>
      </c>
      <c r="G48" s="166">
        <f t="shared" si="0"/>
        <v>-229.13280000000037</v>
      </c>
      <c r="H48" s="166">
        <f t="shared" si="1"/>
        <v>-240.58944000000039</v>
      </c>
      <c r="I48" s="324">
        <f t="shared" si="1"/>
        <v>-252.61891200000042</v>
      </c>
      <c r="J48" s="325"/>
    </row>
    <row r="49" spans="1:10" ht="27.75" customHeight="1">
      <c r="A49" s="130" t="s">
        <v>107</v>
      </c>
      <c r="B49" s="164">
        <v>1030</v>
      </c>
      <c r="C49" s="165">
        <f>'I. Фін результат'!C19</f>
        <v>-806.6</v>
      </c>
      <c r="D49" s="165">
        <f>'I. Фін результат'!D19</f>
        <v>-778.9</v>
      </c>
      <c r="E49" s="165">
        <f>'I. Фін результат'!E19</f>
        <v>-433.20000000000005</v>
      </c>
      <c r="F49" s="166">
        <f>'I. Фін результат'!F19</f>
        <v>-1062</v>
      </c>
      <c r="G49" s="166">
        <f t="shared" si="0"/>
        <v>-1118.2859999999998</v>
      </c>
      <c r="H49" s="166">
        <f t="shared" si="1"/>
        <v>-1174.2003</v>
      </c>
      <c r="I49" s="324">
        <f t="shared" si="1"/>
        <v>-1232.9103150000001</v>
      </c>
      <c r="J49" s="325"/>
    </row>
    <row r="50" spans="1:10" ht="27.75" customHeight="1">
      <c r="A50" s="130" t="s">
        <v>106</v>
      </c>
      <c r="B50" s="164">
        <v>1060</v>
      </c>
      <c r="C50" s="165">
        <f>'I. Фін результат'!C40</f>
        <v>-19.099999999999998</v>
      </c>
      <c r="D50" s="165">
        <f>'I. Фін результат'!D40</f>
        <v>-275.09999999999997</v>
      </c>
      <c r="E50" s="165">
        <f>'I. Фін результат'!E40</f>
        <v>-135.80000000000001</v>
      </c>
      <c r="F50" s="166">
        <f>'I. Фін результат'!F40</f>
        <v>-277.10000000000002</v>
      </c>
      <c r="G50" s="166">
        <f t="shared" si="0"/>
        <v>-291.78629999999998</v>
      </c>
      <c r="H50" s="166">
        <f t="shared" si="1"/>
        <v>-306.37561499999998</v>
      </c>
      <c r="I50" s="324">
        <f t="shared" si="1"/>
        <v>-321.69439575000001</v>
      </c>
      <c r="J50" s="325"/>
    </row>
    <row r="51" spans="1:10" ht="27.75" customHeight="1">
      <c r="A51" s="130" t="s">
        <v>203</v>
      </c>
      <c r="B51" s="164">
        <v>1070</v>
      </c>
      <c r="C51" s="165">
        <f>'I. Фін результат'!C48</f>
        <v>4533.8999999999996</v>
      </c>
      <c r="D51" s="165">
        <f>'I. Фін результат'!D48</f>
        <v>2685</v>
      </c>
      <c r="E51" s="165">
        <f>'I. Фін результат'!E48</f>
        <v>5077.3999999999996</v>
      </c>
      <c r="F51" s="166">
        <f>'I. Фін результат'!F48</f>
        <v>1586.4</v>
      </c>
      <c r="G51" s="166">
        <f t="shared" si="0"/>
        <v>1670.4792</v>
      </c>
      <c r="H51" s="166">
        <f t="shared" si="1"/>
        <v>1754.00316</v>
      </c>
      <c r="I51" s="324">
        <f t="shared" si="1"/>
        <v>1841.7033180000001</v>
      </c>
      <c r="J51" s="325"/>
    </row>
    <row r="52" spans="1:10" ht="27.75" customHeight="1">
      <c r="A52" s="130" t="s">
        <v>26</v>
      </c>
      <c r="B52" s="164">
        <v>1080</v>
      </c>
      <c r="C52" s="165">
        <f>'I. Фін результат'!C52</f>
        <v>-4428.7</v>
      </c>
      <c r="D52" s="165">
        <f>'I. Фін результат'!D52</f>
        <v>-2685</v>
      </c>
      <c r="E52" s="165">
        <f>'I. Фін результат'!E52</f>
        <v>-4378</v>
      </c>
      <c r="F52" s="166">
        <f>'I. Фін результат'!F52</f>
        <v>0</v>
      </c>
      <c r="G52" s="166">
        <f t="shared" si="0"/>
        <v>0</v>
      </c>
      <c r="H52" s="166">
        <f t="shared" si="1"/>
        <v>0</v>
      </c>
      <c r="I52" s="324">
        <f t="shared" si="1"/>
        <v>0</v>
      </c>
      <c r="J52" s="325"/>
    </row>
    <row r="53" spans="1:10" ht="28.5" customHeight="1">
      <c r="A53" s="128" t="s">
        <v>4</v>
      </c>
      <c r="B53" s="164">
        <v>1100</v>
      </c>
      <c r="C53" s="167">
        <f>SUM(C48:C52)</f>
        <v>6.3000000000001819</v>
      </c>
      <c r="D53" s="167">
        <f t="shared" ref="D53:J53" si="3">SUM(D48:D52)</f>
        <v>8.8000000000001819</v>
      </c>
      <c r="E53" s="167">
        <f t="shared" si="3"/>
        <v>-37.100000000000364</v>
      </c>
      <c r="F53" s="168">
        <f t="shared" si="3"/>
        <v>29.699999999999818</v>
      </c>
      <c r="G53" s="168">
        <f t="shared" si="3"/>
        <v>31.274099999999862</v>
      </c>
      <c r="H53" s="168">
        <f t="shared" si="3"/>
        <v>32.837804999999662</v>
      </c>
      <c r="I53" s="168">
        <f t="shared" si="3"/>
        <v>34.479695249999622</v>
      </c>
      <c r="J53" s="168">
        <f t="shared" si="3"/>
        <v>0</v>
      </c>
    </row>
    <row r="54" spans="1:10" ht="28.5" customHeight="1">
      <c r="A54" s="128" t="s">
        <v>108</v>
      </c>
      <c r="B54" s="164">
        <v>1310</v>
      </c>
      <c r="C54" s="167">
        <f>'I. Фін результат'!C88</f>
        <v>6.3000000000001819</v>
      </c>
      <c r="D54" s="167">
        <f>'I. Фін результат'!D88</f>
        <v>-18.79999999999982</v>
      </c>
      <c r="E54" s="167">
        <f>'I. Фін результат'!E88</f>
        <v>-23.300000000000363</v>
      </c>
      <c r="F54" s="168">
        <f>'I. Фін результат'!F88</f>
        <v>2.099999999999703</v>
      </c>
      <c r="G54" s="168">
        <f>'I. Фін результат'!G88</f>
        <v>0.49999999999992006</v>
      </c>
      <c r="H54" s="168">
        <f>'I. Фін результат'!H88</f>
        <v>0.5999999999999428</v>
      </c>
      <c r="I54" s="168">
        <f>'I. Фін результат'!I88</f>
        <v>0.49999999999992006</v>
      </c>
      <c r="J54" s="168"/>
    </row>
    <row r="55" spans="1:10" ht="28.5" customHeight="1">
      <c r="A55" s="128" t="s">
        <v>154</v>
      </c>
      <c r="B55" s="164">
        <f>' V. Коефіцієнти'!B9</f>
        <v>5010</v>
      </c>
      <c r="C55" s="167">
        <f>(C54/C46)*100</f>
        <v>0.38527397260275087</v>
      </c>
      <c r="D55" s="167">
        <f t="shared" ref="D55:J55" si="4">(D54/D46)*100</f>
        <v>-0.6750933639758625</v>
      </c>
      <c r="E55" s="167">
        <f t="shared" si="4"/>
        <v>-1.038509538242127</v>
      </c>
      <c r="F55" s="168">
        <f t="shared" si="4"/>
        <v>7.7997325805961332E-2</v>
      </c>
      <c r="G55" s="168">
        <f t="shared" si="4"/>
        <v>1.7636079637760572E-2</v>
      </c>
      <c r="H55" s="168">
        <f t="shared" si="4"/>
        <v>2.015551958601338E-2</v>
      </c>
      <c r="I55" s="168">
        <f t="shared" si="4"/>
        <v>1.5996444115882604E-2</v>
      </c>
      <c r="J55" s="168" t="e">
        <f t="shared" si="4"/>
        <v>#DIV/0!</v>
      </c>
    </row>
    <row r="56" spans="1:10" ht="27.75" customHeight="1">
      <c r="A56" s="130" t="s">
        <v>204</v>
      </c>
      <c r="B56" s="164">
        <v>1110</v>
      </c>
      <c r="C56" s="165" t="str">
        <f>'I. Фін результат'!C60</f>
        <v>(    )</v>
      </c>
      <c r="D56" s="165" t="str">
        <f>'I. Фін результат'!D60</f>
        <v>(    )</v>
      </c>
      <c r="E56" s="165" t="str">
        <f>'I. Фін результат'!E60</f>
        <v>(    )</v>
      </c>
      <c r="F56" s="166">
        <f>'I. Фін результат'!F60</f>
        <v>0</v>
      </c>
      <c r="G56" s="166">
        <f t="shared" ref="G56:G63" si="5">F56*105.3%</f>
        <v>0</v>
      </c>
      <c r="H56" s="166">
        <f t="shared" ref="H56:I56" si="6">G56*105%</f>
        <v>0</v>
      </c>
      <c r="I56" s="324">
        <f t="shared" si="6"/>
        <v>0</v>
      </c>
      <c r="J56" s="325"/>
    </row>
    <row r="57" spans="1:10" ht="27.75" customHeight="1">
      <c r="A57" s="130" t="s">
        <v>205</v>
      </c>
      <c r="B57" s="164">
        <v>1120</v>
      </c>
      <c r="C57" s="165" t="str">
        <f>'I. Фін результат'!C61</f>
        <v>(    )</v>
      </c>
      <c r="D57" s="165" t="str">
        <f>'I. Фін результат'!D61</f>
        <v>(    )</v>
      </c>
      <c r="E57" s="165" t="str">
        <f>'I. Фін результат'!E61</f>
        <v>(    )</v>
      </c>
      <c r="F57" s="166">
        <f>'I. Фін результат'!F61</f>
        <v>0</v>
      </c>
      <c r="G57" s="166">
        <f t="shared" si="5"/>
        <v>0</v>
      </c>
      <c r="H57" s="166">
        <f t="shared" ref="H57:I57" si="7">G57*105%</f>
        <v>0</v>
      </c>
      <c r="I57" s="324">
        <f t="shared" si="7"/>
        <v>0</v>
      </c>
      <c r="J57" s="325"/>
    </row>
    <row r="58" spans="1:10" ht="27.75" customHeight="1">
      <c r="A58" s="130" t="s">
        <v>206</v>
      </c>
      <c r="B58" s="164">
        <v>1130</v>
      </c>
      <c r="C58" s="165">
        <f>'I. Фін результат'!C62</f>
        <v>0</v>
      </c>
      <c r="D58" s="165">
        <f>'I. Фін результат'!D62</f>
        <v>0</v>
      </c>
      <c r="E58" s="165">
        <f>'I. Фін результат'!E62</f>
        <v>0</v>
      </c>
      <c r="F58" s="166">
        <f>'I. Фін результат'!F62</f>
        <v>0</v>
      </c>
      <c r="G58" s="166">
        <f t="shared" si="5"/>
        <v>0</v>
      </c>
      <c r="H58" s="166">
        <f t="shared" ref="H58:I58" si="8">G58*105%</f>
        <v>0</v>
      </c>
      <c r="I58" s="324">
        <f t="shared" si="8"/>
        <v>0</v>
      </c>
      <c r="J58" s="325"/>
    </row>
    <row r="59" spans="1:10" ht="27.75" customHeight="1">
      <c r="A59" s="130" t="s">
        <v>207</v>
      </c>
      <c r="B59" s="164">
        <v>1140</v>
      </c>
      <c r="C59" s="165" t="str">
        <f>'I. Фін результат'!C63</f>
        <v>(    )</v>
      </c>
      <c r="D59" s="165" t="str">
        <f>'I. Фін результат'!D63</f>
        <v>(    )</v>
      </c>
      <c r="E59" s="165" t="str">
        <f>'I. Фін результат'!E63</f>
        <v>(    )</v>
      </c>
      <c r="F59" s="166">
        <f>'I. Фін результат'!F63</f>
        <v>0</v>
      </c>
      <c r="G59" s="166">
        <f t="shared" si="5"/>
        <v>0</v>
      </c>
      <c r="H59" s="166">
        <f t="shared" ref="H59:I59" si="9">G59*105%</f>
        <v>0</v>
      </c>
      <c r="I59" s="324">
        <f t="shared" si="9"/>
        <v>0</v>
      </c>
      <c r="J59" s="325"/>
    </row>
    <row r="60" spans="1:10" ht="27.75" customHeight="1">
      <c r="A60" s="130" t="s">
        <v>209</v>
      </c>
      <c r="B60" s="164">
        <v>1150</v>
      </c>
      <c r="C60" s="165">
        <f>'I. Фін результат'!C64</f>
        <v>0</v>
      </c>
      <c r="D60" s="165">
        <f>'I. Фін результат'!D64</f>
        <v>0</v>
      </c>
      <c r="E60" s="165">
        <f>'I. Фін результат'!E64</f>
        <v>0</v>
      </c>
      <c r="F60" s="166">
        <f>'I. Фін результат'!F64</f>
        <v>0</v>
      </c>
      <c r="G60" s="166">
        <f t="shared" si="5"/>
        <v>0</v>
      </c>
      <c r="H60" s="166">
        <f t="shared" ref="H60:I60" si="10">G60*105%</f>
        <v>0</v>
      </c>
      <c r="I60" s="324">
        <f t="shared" si="10"/>
        <v>0</v>
      </c>
      <c r="J60" s="325"/>
    </row>
    <row r="61" spans="1:10" ht="27.75" customHeight="1">
      <c r="A61" s="130" t="s">
        <v>210</v>
      </c>
      <c r="B61" s="164">
        <v>1160</v>
      </c>
      <c r="C61" s="165">
        <f>'I. Фін результат'!C67</f>
        <v>0</v>
      </c>
      <c r="D61" s="165">
        <f>'I. Фін результат'!D67</f>
        <v>0</v>
      </c>
      <c r="E61" s="165">
        <f>'I. Фін результат'!E67</f>
        <v>0</v>
      </c>
      <c r="F61" s="166">
        <f>'I. Фін результат'!F67</f>
        <v>0</v>
      </c>
      <c r="G61" s="166">
        <f t="shared" si="5"/>
        <v>0</v>
      </c>
      <c r="H61" s="166">
        <f t="shared" ref="H61:I63" si="11">G61*105%</f>
        <v>0</v>
      </c>
      <c r="I61" s="324">
        <f t="shared" si="11"/>
        <v>0</v>
      </c>
      <c r="J61" s="325"/>
    </row>
    <row r="62" spans="1:10" ht="28.5" customHeight="1">
      <c r="A62" s="128" t="s">
        <v>79</v>
      </c>
      <c r="B62" s="164">
        <v>1170</v>
      </c>
      <c r="C62" s="167">
        <f>SUM(C53, C56:C61)</f>
        <v>6.3000000000001819</v>
      </c>
      <c r="D62" s="167">
        <f t="shared" ref="D62:J62" si="12">SUM(D53, D56:D61)</f>
        <v>8.8000000000001819</v>
      </c>
      <c r="E62" s="167">
        <f t="shared" si="12"/>
        <v>-37.100000000000364</v>
      </c>
      <c r="F62" s="168">
        <f t="shared" si="12"/>
        <v>29.699999999999818</v>
      </c>
      <c r="G62" s="168">
        <f t="shared" si="12"/>
        <v>31.274099999999862</v>
      </c>
      <c r="H62" s="168">
        <f t="shared" si="12"/>
        <v>32.837804999999662</v>
      </c>
      <c r="I62" s="168">
        <f t="shared" si="12"/>
        <v>34.479695249999622</v>
      </c>
      <c r="J62" s="168">
        <f t="shared" si="12"/>
        <v>0</v>
      </c>
    </row>
    <row r="63" spans="1:10" ht="27.75" customHeight="1">
      <c r="A63" s="130" t="s">
        <v>211</v>
      </c>
      <c r="B63" s="164">
        <v>1180</v>
      </c>
      <c r="C63" s="165">
        <f>'I. Фін результат'!C71</f>
        <v>-1.1000000000000001</v>
      </c>
      <c r="D63" s="165">
        <f>'I. Фін результат'!D71</f>
        <v>-1.6</v>
      </c>
      <c r="E63" s="165">
        <f>'I. Фін результат'!E71</f>
        <v>0</v>
      </c>
      <c r="F63" s="166">
        <f>'I. Фін результат'!F71</f>
        <v>-5.2</v>
      </c>
      <c r="G63" s="166">
        <f t="shared" si="5"/>
        <v>-5.4756</v>
      </c>
      <c r="H63" s="166">
        <f t="shared" si="11"/>
        <v>-5.7493800000000004</v>
      </c>
      <c r="I63" s="324">
        <f t="shared" si="11"/>
        <v>-6.036849000000001</v>
      </c>
      <c r="J63" s="325"/>
    </row>
    <row r="64" spans="1:10" ht="27.75" customHeight="1">
      <c r="A64" s="130" t="s">
        <v>212</v>
      </c>
      <c r="B64" s="164">
        <v>1181</v>
      </c>
      <c r="C64" s="165">
        <f>'I. Фін результат'!C72</f>
        <v>0</v>
      </c>
      <c r="D64" s="165">
        <f>'I. Фін результат'!D72</f>
        <v>0</v>
      </c>
      <c r="E64" s="165">
        <f>'I. Фін результат'!E72</f>
        <v>0</v>
      </c>
      <c r="F64" s="166">
        <f>'I. Фін результат'!F72</f>
        <v>0</v>
      </c>
      <c r="G64" s="166"/>
      <c r="H64" s="166"/>
      <c r="I64" s="166"/>
      <c r="J64" s="166"/>
    </row>
    <row r="65" spans="1:10" ht="42.75" customHeight="1">
      <c r="A65" s="130" t="s">
        <v>213</v>
      </c>
      <c r="B65" s="164">
        <v>1190</v>
      </c>
      <c r="C65" s="165">
        <f>'I. Фін результат'!C73</f>
        <v>0</v>
      </c>
      <c r="D65" s="165">
        <f>'I. Фін результат'!D73</f>
        <v>0</v>
      </c>
      <c r="E65" s="165">
        <f>'I. Фін результат'!E73</f>
        <v>0</v>
      </c>
      <c r="F65" s="166">
        <f>'I. Фін результат'!F73</f>
        <v>0</v>
      </c>
      <c r="G65" s="166"/>
      <c r="H65" s="166"/>
      <c r="I65" s="166"/>
      <c r="J65" s="166"/>
    </row>
    <row r="66" spans="1:10" ht="39" customHeight="1">
      <c r="A66" s="130" t="s">
        <v>214</v>
      </c>
      <c r="B66" s="164">
        <v>1191</v>
      </c>
      <c r="C66" s="165" t="str">
        <f>'I. Фін результат'!C74</f>
        <v>(    )</v>
      </c>
      <c r="D66" s="165" t="str">
        <f>'I. Фін результат'!D74</f>
        <v>(    )</v>
      </c>
      <c r="E66" s="165" t="str">
        <f>'I. Фін результат'!E74</f>
        <v>(    )</v>
      </c>
      <c r="F66" s="166">
        <f>'I. Фін результат'!F74</f>
        <v>0</v>
      </c>
      <c r="G66" s="166"/>
      <c r="H66" s="166"/>
      <c r="I66" s="166"/>
      <c r="J66" s="166"/>
    </row>
    <row r="67" spans="1:10" ht="28.5" customHeight="1">
      <c r="A67" s="128" t="s">
        <v>294</v>
      </c>
      <c r="B67" s="164">
        <v>1200</v>
      </c>
      <c r="C67" s="167">
        <f>SUM(C62:C66)</f>
        <v>5.2000000000001823</v>
      </c>
      <c r="D67" s="167">
        <f t="shared" ref="D67:J67" si="13">SUM(D62:D66)</f>
        <v>7.2000000000001823</v>
      </c>
      <c r="E67" s="167">
        <f t="shared" si="13"/>
        <v>-37.100000000000364</v>
      </c>
      <c r="F67" s="168">
        <f t="shared" si="13"/>
        <v>24.499999999999819</v>
      </c>
      <c r="G67" s="168">
        <f t="shared" si="13"/>
        <v>25.798499999999862</v>
      </c>
      <c r="H67" s="168">
        <f t="shared" si="13"/>
        <v>27.08842499999966</v>
      </c>
      <c r="I67" s="168">
        <f t="shared" si="13"/>
        <v>28.442846249999622</v>
      </c>
      <c r="J67" s="168">
        <f t="shared" si="13"/>
        <v>0</v>
      </c>
    </row>
    <row r="68" spans="1:10" ht="27.75" customHeight="1">
      <c r="A68" s="130" t="s">
        <v>297</v>
      </c>
      <c r="B68" s="164">
        <v>1201</v>
      </c>
      <c r="C68" s="165">
        <f>'I. Фін результат'!C76</f>
        <v>0</v>
      </c>
      <c r="D68" s="165">
        <f>'I. Фін результат'!D76</f>
        <v>0</v>
      </c>
      <c r="E68" s="165">
        <f>'I. Фін результат'!E76</f>
        <v>0</v>
      </c>
      <c r="F68" s="166">
        <f>'I. Фін результат'!F76</f>
        <v>24.499999999999705</v>
      </c>
      <c r="G68" s="166"/>
      <c r="H68" s="166"/>
      <c r="I68" s="166"/>
      <c r="J68" s="166"/>
    </row>
    <row r="69" spans="1:10" ht="27.75" customHeight="1">
      <c r="A69" s="130" t="s">
        <v>298</v>
      </c>
      <c r="B69" s="164">
        <v>1202</v>
      </c>
      <c r="C69" s="165" t="str">
        <f>'I. Фін результат'!C77</f>
        <v>(    )</v>
      </c>
      <c r="D69" s="165" t="str">
        <f>'I. Фін результат'!D77</f>
        <v>(    )</v>
      </c>
      <c r="E69" s="165" t="str">
        <f>'I. Фін результат'!E77</f>
        <v>(    )</v>
      </c>
      <c r="F69" s="166">
        <f>'I. Фін результат'!F77</f>
        <v>0</v>
      </c>
      <c r="G69" s="166"/>
      <c r="H69" s="166"/>
      <c r="I69" s="166"/>
      <c r="J69" s="166"/>
    </row>
    <row r="70" spans="1:10" ht="24.9" customHeight="1">
      <c r="A70" s="344" t="s">
        <v>112</v>
      </c>
      <c r="B70" s="344"/>
      <c r="C70" s="344"/>
      <c r="D70" s="344"/>
      <c r="E70" s="344"/>
      <c r="F70" s="344"/>
      <c r="G70" s="344"/>
      <c r="H70" s="344"/>
      <c r="I70" s="344"/>
      <c r="J70" s="344"/>
    </row>
    <row r="71" spans="1:10" ht="52.5" customHeight="1">
      <c r="A71" s="169" t="s">
        <v>361</v>
      </c>
      <c r="B71" s="129">
        <v>2110</v>
      </c>
      <c r="C71" s="165">
        <f>'ІІ. Розр. з бюджетом'!C19</f>
        <v>11.6</v>
      </c>
      <c r="D71" s="165">
        <f>'ІІ. Розр. з бюджетом'!D19</f>
        <v>-591.19999999999993</v>
      </c>
      <c r="E71" s="165">
        <f>'ІІ. Розр. з бюджетом'!E19</f>
        <v>321.29999999999995</v>
      </c>
      <c r="F71" s="165">
        <f>'ІІ. Розр. з бюджетом'!F19</f>
        <v>-591.19999999999993</v>
      </c>
      <c r="G71" s="165">
        <f>F71*105.3%</f>
        <v>-622.53359999999986</v>
      </c>
      <c r="H71" s="165">
        <f t="shared" ref="H71:I73" si="14">G71*105%</f>
        <v>-653.66027999999983</v>
      </c>
      <c r="I71" s="326">
        <f t="shared" si="14"/>
        <v>-686.3432939999999</v>
      </c>
      <c r="J71" s="327"/>
    </row>
    <row r="72" spans="1:10" ht="43.5" customHeight="1">
      <c r="A72" s="170" t="s">
        <v>362</v>
      </c>
      <c r="B72" s="136">
        <v>2120</v>
      </c>
      <c r="C72" s="165">
        <f>'ІІ. Розр. з бюджетом'!C27</f>
        <v>284.8</v>
      </c>
      <c r="D72" s="165">
        <f>'ІІ. Розр. з бюджетом'!D27</f>
        <v>-360</v>
      </c>
      <c r="E72" s="165">
        <f>'ІІ. Розр. з бюджетом'!E27</f>
        <v>75.400000000000006</v>
      </c>
      <c r="F72" s="165">
        <f>'ІІ. Розр. з бюджетом'!F27</f>
        <v>-408</v>
      </c>
      <c r="G72" s="165">
        <f t="shared" ref="G72:G73" si="15">F72*105.3%</f>
        <v>-429.62399999999997</v>
      </c>
      <c r="H72" s="165">
        <f t="shared" si="14"/>
        <v>-451.10519999999997</v>
      </c>
      <c r="I72" s="326">
        <f t="shared" si="14"/>
        <v>-473.66046</v>
      </c>
      <c r="J72" s="327"/>
    </row>
    <row r="73" spans="1:10" ht="40.799999999999997" customHeight="1">
      <c r="A73" s="169" t="s">
        <v>363</v>
      </c>
      <c r="B73" s="136">
        <v>2130</v>
      </c>
      <c r="C73" s="165">
        <f>'ІІ. Розр. з бюджетом'!C36</f>
        <v>172.9</v>
      </c>
      <c r="D73" s="165">
        <f>'ІІ. Розр. з бюджетом'!D36</f>
        <v>-330</v>
      </c>
      <c r="E73" s="165">
        <f>'ІІ. Розр. з бюджетом'!E36</f>
        <v>152</v>
      </c>
      <c r="F73" s="165">
        <f>'ІІ. Розр. з бюджетом'!F36</f>
        <v>-383.6</v>
      </c>
      <c r="G73" s="165">
        <f t="shared" si="15"/>
        <v>-403.93079999999998</v>
      </c>
      <c r="H73" s="165">
        <f t="shared" si="14"/>
        <v>-424.12734</v>
      </c>
      <c r="I73" s="326">
        <f t="shared" si="14"/>
        <v>-445.333707</v>
      </c>
      <c r="J73" s="327"/>
    </row>
    <row r="74" spans="1:10" ht="30.75" customHeight="1">
      <c r="A74" s="171" t="s">
        <v>357</v>
      </c>
      <c r="B74" s="136">
        <v>2200</v>
      </c>
      <c r="C74" s="167">
        <f>'ІІ. Розр. з бюджетом'!C43</f>
        <v>535.00000000000011</v>
      </c>
      <c r="D74" s="167">
        <f>'ІІ. Розр. з бюджетом'!D43</f>
        <v>-1281.1999999999998</v>
      </c>
      <c r="E74" s="167">
        <f>'ІІ. Розр. з бюджетом'!E43</f>
        <v>548.69999999999993</v>
      </c>
      <c r="F74" s="167">
        <f>'ІІ. Розр. з бюджетом'!F43</f>
        <v>-1382.8</v>
      </c>
      <c r="G74" s="167">
        <f>SUM(G71:G73)</f>
        <v>-1456.0883999999996</v>
      </c>
      <c r="H74" s="167">
        <f t="shared" ref="H74:I74" si="16">SUM(H71:H73)</f>
        <v>-1528.8928199999998</v>
      </c>
      <c r="I74" s="167">
        <f t="shared" si="16"/>
        <v>-1605.3374609999998</v>
      </c>
      <c r="J74" s="165"/>
    </row>
    <row r="75" spans="1:10" ht="24.9" customHeight="1">
      <c r="A75" s="344" t="s">
        <v>111</v>
      </c>
      <c r="B75" s="363"/>
      <c r="C75" s="344"/>
      <c r="D75" s="344"/>
      <c r="E75" s="344"/>
      <c r="F75" s="344"/>
      <c r="G75" s="344"/>
      <c r="H75" s="344"/>
      <c r="I75" s="344"/>
      <c r="J75" s="344"/>
    </row>
    <row r="76" spans="1:10" ht="30.75" customHeight="1">
      <c r="A76" s="171" t="s">
        <v>215</v>
      </c>
      <c r="B76" s="136">
        <v>3405</v>
      </c>
      <c r="C76" s="85">
        <f>'ІІІ. Рух грош. коштів'!C66</f>
        <v>2</v>
      </c>
      <c r="D76" s="85">
        <f>'ІІІ. Рух грош. коштів'!D66</f>
        <v>0</v>
      </c>
      <c r="E76" s="85">
        <f>'ІІІ. Рух грош. коштів'!E66</f>
        <v>0</v>
      </c>
      <c r="F76" s="85">
        <f>'ІІІ. Рух грош. коштів'!F66</f>
        <v>0</v>
      </c>
      <c r="G76" s="145" t="s">
        <v>151</v>
      </c>
      <c r="H76" s="145" t="s">
        <v>151</v>
      </c>
      <c r="I76" s="145" t="s">
        <v>151</v>
      </c>
      <c r="J76" s="145" t="s">
        <v>151</v>
      </c>
    </row>
    <row r="77" spans="1:10" ht="27.75" customHeight="1">
      <c r="A77" s="130" t="s">
        <v>284</v>
      </c>
      <c r="B77" s="129">
        <v>3030</v>
      </c>
      <c r="C77" s="145">
        <f>'ІІІ. Рух грош. коштів'!C12</f>
        <v>0</v>
      </c>
      <c r="D77" s="145">
        <f>'ІІІ. Рух грош. коштів'!D12</f>
        <v>585</v>
      </c>
      <c r="E77" s="145">
        <f>'ІІІ. Рух грош. коштів'!E12</f>
        <v>2498.3000000000002</v>
      </c>
      <c r="F77" s="145">
        <f>'ІІІ. Рух грош. коштів'!F12</f>
        <v>1586.4</v>
      </c>
      <c r="G77" s="145"/>
      <c r="H77" s="145"/>
      <c r="I77" s="145"/>
      <c r="J77" s="145"/>
    </row>
    <row r="78" spans="1:10" ht="27.75" customHeight="1">
      <c r="A78" s="130" t="s">
        <v>216</v>
      </c>
      <c r="B78" s="129">
        <v>3195</v>
      </c>
      <c r="C78" s="145">
        <f>'ІІІ. Рух грош. коштів'!C34</f>
        <v>3</v>
      </c>
      <c r="D78" s="145">
        <f>'ІІІ. Рух грош. коштів'!D34</f>
        <v>7.2000000000002728</v>
      </c>
      <c r="E78" s="145">
        <f>'ІІІ. Рух грош. коштів'!E34</f>
        <v>-164</v>
      </c>
      <c r="F78" s="145">
        <f>'ІІІ. Рух грош. коштів'!F34</f>
        <v>24.500000000000682</v>
      </c>
      <c r="G78" s="145" t="s">
        <v>151</v>
      </c>
      <c r="H78" s="145" t="s">
        <v>151</v>
      </c>
      <c r="I78" s="145" t="s">
        <v>151</v>
      </c>
      <c r="J78" s="145" t="s">
        <v>151</v>
      </c>
    </row>
    <row r="79" spans="1:10" ht="27.75" customHeight="1">
      <c r="A79" s="130" t="s">
        <v>115</v>
      </c>
      <c r="B79" s="129">
        <v>3295</v>
      </c>
      <c r="C79" s="145">
        <f>'ІІІ. Рух грош. коштів'!C52</f>
        <v>0</v>
      </c>
      <c r="D79" s="145">
        <f>'ІІІ. Рух грош. коштів'!D52</f>
        <v>0</v>
      </c>
      <c r="E79" s="145">
        <f>'ІІІ. Рух грош. коштів'!E52</f>
        <v>0</v>
      </c>
      <c r="F79" s="145">
        <f>'ІІІ. Рух грош. коштів'!F52</f>
        <v>0</v>
      </c>
      <c r="G79" s="145" t="s">
        <v>151</v>
      </c>
      <c r="H79" s="145" t="s">
        <v>151</v>
      </c>
      <c r="I79" s="145" t="s">
        <v>151</v>
      </c>
      <c r="J79" s="145" t="s">
        <v>151</v>
      </c>
    </row>
    <row r="80" spans="1:10" ht="27.75" customHeight="1">
      <c r="A80" s="130" t="s">
        <v>217</v>
      </c>
      <c r="B80" s="129">
        <v>3395</v>
      </c>
      <c r="C80" s="145">
        <f>'ІІІ. Рух грош. коштів'!C64</f>
        <v>0</v>
      </c>
      <c r="D80" s="145">
        <f>'ІІІ. Рух грош. коштів'!D64</f>
        <v>0</v>
      </c>
      <c r="E80" s="145">
        <f>'ІІІ. Рух грош. коштів'!E64</f>
        <v>0</v>
      </c>
      <c r="F80" s="145">
        <f>'ІІІ. Рух грош. коштів'!F64</f>
        <v>0</v>
      </c>
      <c r="G80" s="145" t="s">
        <v>151</v>
      </c>
      <c r="H80" s="145" t="s">
        <v>151</v>
      </c>
      <c r="I80" s="145" t="s">
        <v>151</v>
      </c>
      <c r="J80" s="145" t="s">
        <v>151</v>
      </c>
    </row>
    <row r="81" spans="1:10" ht="27.75" customHeight="1">
      <c r="A81" s="130" t="s">
        <v>119</v>
      </c>
      <c r="B81" s="129">
        <v>3410</v>
      </c>
      <c r="C81" s="145">
        <f>'ІІІ. Рух грош. коштів'!C67</f>
        <v>0</v>
      </c>
      <c r="D81" s="145">
        <f>'ІІІ. Рух грош. коштів'!D67</f>
        <v>0</v>
      </c>
      <c r="E81" s="145">
        <f>'ІІІ. Рух грош. коштів'!E67</f>
        <v>0</v>
      </c>
      <c r="F81" s="145">
        <f>'ІІІ. Рух грош. коштів'!F67</f>
        <v>0</v>
      </c>
      <c r="G81" s="145" t="s">
        <v>151</v>
      </c>
      <c r="H81" s="145" t="s">
        <v>151</v>
      </c>
      <c r="I81" s="145" t="s">
        <v>151</v>
      </c>
      <c r="J81" s="145" t="s">
        <v>151</v>
      </c>
    </row>
    <row r="82" spans="1:10" ht="30.75" customHeight="1">
      <c r="A82" s="171" t="s">
        <v>218</v>
      </c>
      <c r="B82" s="136">
        <v>3415</v>
      </c>
      <c r="C82" s="85">
        <f>SUM(C76,C78:C81)</f>
        <v>5</v>
      </c>
      <c r="D82" s="85">
        <f>SUM(D76,D78:D81)</f>
        <v>7.2000000000002728</v>
      </c>
      <c r="E82" s="85">
        <f>SUM(E76,E78:E81)</f>
        <v>-164</v>
      </c>
      <c r="F82" s="85">
        <f>SUM(F76,F78:F81)</f>
        <v>24.500000000000682</v>
      </c>
      <c r="G82" s="145" t="s">
        <v>151</v>
      </c>
      <c r="H82" s="145" t="s">
        <v>151</v>
      </c>
      <c r="I82" s="145" t="s">
        <v>151</v>
      </c>
      <c r="J82" s="145" t="s">
        <v>151</v>
      </c>
    </row>
    <row r="83" spans="1:10" ht="24.9" customHeight="1">
      <c r="A83" s="349" t="s">
        <v>145</v>
      </c>
      <c r="B83" s="350"/>
      <c r="C83" s="350"/>
      <c r="D83" s="350"/>
      <c r="E83" s="350"/>
      <c r="F83" s="350"/>
      <c r="G83" s="350"/>
      <c r="H83" s="350"/>
      <c r="I83" s="350"/>
      <c r="J83" s="351"/>
    </row>
    <row r="84" spans="1:10" ht="27.75" customHeight="1">
      <c r="A84" s="128" t="s">
        <v>144</v>
      </c>
      <c r="B84" s="129">
        <v>4000</v>
      </c>
      <c r="C84" s="291">
        <f>'IV. Кап. інвестиції'!C7</f>
        <v>4534</v>
      </c>
      <c r="D84" s="291">
        <f>'IV. Кап. інвестиції'!D7</f>
        <v>2100</v>
      </c>
      <c r="E84" s="291">
        <f>'IV. Кап. інвестиції'!E7</f>
        <v>3043</v>
      </c>
      <c r="F84" s="291">
        <f>'IV. Кап. інвестиції'!F7</f>
        <v>3000</v>
      </c>
      <c r="G84" s="85"/>
      <c r="H84" s="85"/>
      <c r="I84" s="85"/>
      <c r="J84" s="145"/>
    </row>
    <row r="85" spans="1:10" ht="24.9" customHeight="1">
      <c r="A85" s="356" t="s">
        <v>148</v>
      </c>
      <c r="B85" s="356"/>
      <c r="C85" s="356"/>
      <c r="D85" s="356"/>
      <c r="E85" s="356"/>
      <c r="F85" s="356"/>
      <c r="G85" s="356"/>
      <c r="H85" s="356"/>
      <c r="I85" s="356"/>
      <c r="J85" s="356"/>
    </row>
    <row r="86" spans="1:10" ht="27.75" customHeight="1">
      <c r="A86" s="130" t="s">
        <v>219</v>
      </c>
      <c r="B86" s="129">
        <v>5040</v>
      </c>
      <c r="C86" s="131">
        <f t="shared" ref="C86:J86" si="17">(C67/C46)*100</f>
        <v>0.31800391389433597</v>
      </c>
      <c r="D86" s="131">
        <f t="shared" si="17"/>
        <v>0.25854639471416913</v>
      </c>
      <c r="E86" s="131">
        <f t="shared" si="17"/>
        <v>-1.6535924407202873</v>
      </c>
      <c r="F86" s="131">
        <f t="shared" si="17"/>
        <v>0.90996880106967093</v>
      </c>
      <c r="G86" s="131">
        <f t="shared" si="17"/>
        <v>0.90996880106967282</v>
      </c>
      <c r="H86" s="131">
        <f t="shared" si="17"/>
        <v>0.90996880106966627</v>
      </c>
      <c r="I86" s="131">
        <f t="shared" si="17"/>
        <v>0.90996880106966549</v>
      </c>
      <c r="J86" s="145" t="e">
        <f t="shared" si="17"/>
        <v>#DIV/0!</v>
      </c>
    </row>
    <row r="87" spans="1:10" ht="27.75" customHeight="1">
      <c r="A87" s="130" t="s">
        <v>220</v>
      </c>
      <c r="B87" s="129">
        <v>5020</v>
      </c>
      <c r="C87" s="131">
        <f>(C67/C98)*100</f>
        <v>0.27871576352040422</v>
      </c>
      <c r="D87" s="131">
        <f t="shared" ref="D87:F87" si="18">(D67/D98)*100</f>
        <v>0.29494779014465472</v>
      </c>
      <c r="E87" s="131">
        <f>(E67/E98)*100</f>
        <v>-0.55619687270438156</v>
      </c>
      <c r="F87" s="131">
        <f t="shared" si="18"/>
        <v>0.36969971329409718</v>
      </c>
      <c r="G87" s="145" t="s">
        <v>151</v>
      </c>
      <c r="H87" s="145" t="s">
        <v>151</v>
      </c>
      <c r="I87" s="145" t="s">
        <v>151</v>
      </c>
      <c r="J87" s="145" t="s">
        <v>151</v>
      </c>
    </row>
    <row r="88" spans="1:10" ht="27.75" customHeight="1">
      <c r="A88" s="130" t="s">
        <v>221</v>
      </c>
      <c r="B88" s="129">
        <v>5030</v>
      </c>
      <c r="C88" s="131">
        <f>(C67/C99)*100</f>
        <v>0.36358551251574484</v>
      </c>
      <c r="D88" s="131">
        <f t="shared" ref="D88:F88" si="19">(D67/D99)*100</f>
        <v>0.35892323030908191</v>
      </c>
      <c r="E88" s="131">
        <f t="shared" si="19"/>
        <v>-0.59250031940718606</v>
      </c>
      <c r="F88" s="131">
        <f t="shared" si="19"/>
        <v>0.39124880229958192</v>
      </c>
      <c r="G88" s="145" t="s">
        <v>151</v>
      </c>
      <c r="H88" s="145" t="s">
        <v>151</v>
      </c>
      <c r="I88" s="145" t="s">
        <v>151</v>
      </c>
      <c r="J88" s="145" t="s">
        <v>151</v>
      </c>
    </row>
    <row r="89" spans="1:10" ht="27.75" customHeight="1">
      <c r="A89" s="130" t="s">
        <v>155</v>
      </c>
      <c r="B89" s="129">
        <v>5110</v>
      </c>
      <c r="C89" s="131">
        <f>C99/C102</f>
        <v>3.2840413318025261</v>
      </c>
      <c r="D89" s="131">
        <f t="shared" ref="D89:F89" si="20">D99/D102</f>
        <v>4.6061997703788746</v>
      </c>
      <c r="E89" s="131">
        <f t="shared" si="20"/>
        <v>15.320773183264009</v>
      </c>
      <c r="F89" s="131">
        <f t="shared" si="20"/>
        <v>17.156164383561645</v>
      </c>
      <c r="G89" s="145" t="s">
        <v>151</v>
      </c>
      <c r="H89" s="145" t="s">
        <v>151</v>
      </c>
      <c r="I89" s="145" t="s">
        <v>151</v>
      </c>
      <c r="J89" s="145" t="s">
        <v>151</v>
      </c>
    </row>
    <row r="90" spans="1:10" ht="27.75" customHeight="1">
      <c r="A90" s="130" t="s">
        <v>222</v>
      </c>
      <c r="B90" s="129">
        <v>5220</v>
      </c>
      <c r="C90" s="131">
        <f>C95/C94</f>
        <v>8.8999542124542128E-2</v>
      </c>
      <c r="D90" s="131">
        <f t="shared" ref="D90:F90" si="21">D95/D94</f>
        <v>6.2237463336985308E-2</v>
      </c>
      <c r="E90" s="131">
        <f t="shared" si="21"/>
        <v>2.464381979206777E-2</v>
      </c>
      <c r="F90" s="131">
        <f t="shared" si="21"/>
        <v>3.4652702910827046E-2</v>
      </c>
      <c r="G90" s="145" t="s">
        <v>151</v>
      </c>
      <c r="H90" s="145" t="s">
        <v>151</v>
      </c>
      <c r="I90" s="145" t="s">
        <v>151</v>
      </c>
      <c r="J90" s="145" t="s">
        <v>151</v>
      </c>
    </row>
    <row r="91" spans="1:10" ht="33.75" customHeight="1">
      <c r="A91" s="344" t="s">
        <v>147</v>
      </c>
      <c r="B91" s="344"/>
      <c r="C91" s="344"/>
      <c r="D91" s="344"/>
      <c r="E91" s="344"/>
      <c r="F91" s="344"/>
      <c r="G91" s="344"/>
      <c r="H91" s="344"/>
      <c r="I91" s="344"/>
      <c r="J91" s="344"/>
    </row>
    <row r="92" spans="1:10" ht="27.75" customHeight="1">
      <c r="A92" s="128" t="s">
        <v>223</v>
      </c>
      <c r="B92" s="129">
        <v>6000</v>
      </c>
      <c r="C92" s="85">
        <v>1591.7</v>
      </c>
      <c r="D92" s="85">
        <v>2162.11</v>
      </c>
      <c r="E92" s="85">
        <v>6332.7</v>
      </c>
      <c r="F92" s="85">
        <v>6268</v>
      </c>
      <c r="G92" s="85" t="s">
        <v>151</v>
      </c>
      <c r="H92" s="85" t="s">
        <v>151</v>
      </c>
      <c r="I92" s="85" t="s">
        <v>151</v>
      </c>
      <c r="J92" s="145" t="s">
        <v>151</v>
      </c>
    </row>
    <row r="93" spans="1:10" ht="27.75" customHeight="1">
      <c r="A93" s="130" t="s">
        <v>300</v>
      </c>
      <c r="B93" s="129">
        <v>6001</v>
      </c>
      <c r="C93" s="145">
        <f>C94-C95</f>
        <v>1591.7</v>
      </c>
      <c r="D93" s="145">
        <f>D94-D95</f>
        <v>1908.75</v>
      </c>
      <c r="E93" s="145">
        <v>6333</v>
      </c>
      <c r="F93" s="145">
        <v>6268</v>
      </c>
      <c r="G93" s="145" t="s">
        <v>151</v>
      </c>
      <c r="H93" s="145" t="s">
        <v>151</v>
      </c>
      <c r="I93" s="145" t="s">
        <v>151</v>
      </c>
      <c r="J93" s="145" t="s">
        <v>151</v>
      </c>
    </row>
    <row r="94" spans="1:10" ht="27.75" customHeight="1">
      <c r="A94" s="130" t="s">
        <v>224</v>
      </c>
      <c r="B94" s="129">
        <v>6002</v>
      </c>
      <c r="C94" s="145">
        <v>1747.2</v>
      </c>
      <c r="D94" s="145">
        <v>2035.43</v>
      </c>
      <c r="E94" s="145">
        <v>6492.5</v>
      </c>
      <c r="F94" s="145">
        <v>6493</v>
      </c>
      <c r="G94" s="145" t="s">
        <v>151</v>
      </c>
      <c r="H94" s="145" t="s">
        <v>151</v>
      </c>
      <c r="I94" s="145" t="s">
        <v>151</v>
      </c>
      <c r="J94" s="145" t="s">
        <v>151</v>
      </c>
    </row>
    <row r="95" spans="1:10" ht="27.75" customHeight="1">
      <c r="A95" s="130" t="s">
        <v>225</v>
      </c>
      <c r="B95" s="129">
        <v>6003</v>
      </c>
      <c r="C95" s="145">
        <v>155.5</v>
      </c>
      <c r="D95" s="145">
        <v>126.68</v>
      </c>
      <c r="E95" s="145">
        <v>160</v>
      </c>
      <c r="F95" s="145">
        <v>225</v>
      </c>
      <c r="G95" s="145" t="s">
        <v>151</v>
      </c>
      <c r="H95" s="145" t="s">
        <v>151</v>
      </c>
      <c r="I95" s="145" t="s">
        <v>151</v>
      </c>
      <c r="J95" s="145" t="s">
        <v>151</v>
      </c>
    </row>
    <row r="96" spans="1:10" ht="27.75" customHeight="1">
      <c r="A96" s="128" t="s">
        <v>226</v>
      </c>
      <c r="B96" s="129">
        <v>6010</v>
      </c>
      <c r="C96" s="85">
        <v>274</v>
      </c>
      <c r="D96" s="85">
        <v>279</v>
      </c>
      <c r="E96" s="85">
        <v>337.6</v>
      </c>
      <c r="F96" s="85">
        <v>359</v>
      </c>
      <c r="G96" s="85" t="s">
        <v>151</v>
      </c>
      <c r="H96" s="85" t="s">
        <v>151</v>
      </c>
      <c r="I96" s="85" t="s">
        <v>151</v>
      </c>
      <c r="J96" s="145" t="s">
        <v>151</v>
      </c>
    </row>
    <row r="97" spans="1:10" ht="27.75" customHeight="1">
      <c r="A97" s="130" t="s">
        <v>301</v>
      </c>
      <c r="B97" s="129">
        <v>6011</v>
      </c>
      <c r="C97" s="145">
        <v>5</v>
      </c>
      <c r="D97" s="145">
        <v>5</v>
      </c>
      <c r="E97" s="145">
        <v>40</v>
      </c>
      <c r="F97" s="145">
        <v>10</v>
      </c>
      <c r="G97" s="145" t="s">
        <v>151</v>
      </c>
      <c r="H97" s="145" t="s">
        <v>151</v>
      </c>
      <c r="I97" s="145" t="s">
        <v>151</v>
      </c>
      <c r="J97" s="145" t="s">
        <v>151</v>
      </c>
    </row>
    <row r="98" spans="1:10" ht="27.75" customHeight="1">
      <c r="A98" s="128" t="s">
        <v>169</v>
      </c>
      <c r="B98" s="129">
        <v>6020</v>
      </c>
      <c r="C98" s="85">
        <f>C92+C96</f>
        <v>1865.7</v>
      </c>
      <c r="D98" s="85">
        <f t="shared" ref="D98:F98" si="22">D92+D96</f>
        <v>2441.11</v>
      </c>
      <c r="E98" s="85">
        <f t="shared" ref="E98" si="23">E92+E96</f>
        <v>6670.3</v>
      </c>
      <c r="F98" s="85">
        <f t="shared" si="22"/>
        <v>6627</v>
      </c>
      <c r="G98" s="85" t="s">
        <v>151</v>
      </c>
      <c r="H98" s="85" t="s">
        <v>151</v>
      </c>
      <c r="I98" s="85" t="s">
        <v>151</v>
      </c>
      <c r="J98" s="145" t="s">
        <v>151</v>
      </c>
    </row>
    <row r="99" spans="1:10" ht="27.75" customHeight="1">
      <c r="A99" s="128" t="s">
        <v>109</v>
      </c>
      <c r="B99" s="129">
        <v>6030</v>
      </c>
      <c r="C99" s="85">
        <v>1430.2</v>
      </c>
      <c r="D99" s="85">
        <v>2006</v>
      </c>
      <c r="E99" s="85">
        <v>6261.6</v>
      </c>
      <c r="F99" s="85">
        <v>6262</v>
      </c>
      <c r="G99" s="145" t="s">
        <v>151</v>
      </c>
      <c r="H99" s="145" t="s">
        <v>151</v>
      </c>
      <c r="I99" s="145" t="s">
        <v>151</v>
      </c>
      <c r="J99" s="145"/>
    </row>
    <row r="100" spans="1:10" ht="27.75" customHeight="1">
      <c r="A100" s="130" t="s">
        <v>120</v>
      </c>
      <c r="B100" s="129">
        <v>6040</v>
      </c>
      <c r="C100" s="145"/>
      <c r="D100" s="145"/>
      <c r="E100" s="145"/>
      <c r="F100" s="145"/>
      <c r="G100" s="145" t="s">
        <v>151</v>
      </c>
      <c r="H100" s="145" t="s">
        <v>151</v>
      </c>
      <c r="I100" s="145" t="s">
        <v>151</v>
      </c>
      <c r="J100" s="145" t="s">
        <v>151</v>
      </c>
    </row>
    <row r="101" spans="1:10" ht="27.75" customHeight="1">
      <c r="A101" s="130" t="s">
        <v>121</v>
      </c>
      <c r="B101" s="129">
        <v>6050</v>
      </c>
      <c r="C101" s="145">
        <v>435.5</v>
      </c>
      <c r="D101" s="145">
        <v>435.5</v>
      </c>
      <c r="E101" s="145">
        <v>408.7</v>
      </c>
      <c r="F101" s="145">
        <v>365</v>
      </c>
      <c r="G101" s="145" t="s">
        <v>151</v>
      </c>
      <c r="H101" s="145" t="s">
        <v>151</v>
      </c>
      <c r="I101" s="145" t="s">
        <v>151</v>
      </c>
      <c r="J101" s="145" t="s">
        <v>151</v>
      </c>
    </row>
    <row r="102" spans="1:10" ht="27.75" customHeight="1">
      <c r="A102" s="128" t="s">
        <v>168</v>
      </c>
      <c r="B102" s="129">
        <v>6060</v>
      </c>
      <c r="C102" s="85">
        <f>SUM(C100:C101)</f>
        <v>435.5</v>
      </c>
      <c r="D102" s="85">
        <f>SUM(D100:D101)</f>
        <v>435.5</v>
      </c>
      <c r="E102" s="85">
        <f>SUM(E100:E101)</f>
        <v>408.7</v>
      </c>
      <c r="F102" s="85">
        <f>SUM(F100:F101)</f>
        <v>365</v>
      </c>
      <c r="G102" s="85" t="s">
        <v>151</v>
      </c>
      <c r="H102" s="85" t="s">
        <v>151</v>
      </c>
      <c r="I102" s="85" t="s">
        <v>151</v>
      </c>
      <c r="J102" s="145" t="s">
        <v>151</v>
      </c>
    </row>
    <row r="103" spans="1:10" ht="27.75" customHeight="1">
      <c r="A103" s="130" t="s">
        <v>302</v>
      </c>
      <c r="B103" s="129">
        <v>6070</v>
      </c>
      <c r="C103" s="145"/>
      <c r="D103" s="145"/>
      <c r="E103" s="145"/>
      <c r="F103" s="145"/>
      <c r="G103" s="145" t="s">
        <v>151</v>
      </c>
      <c r="H103" s="145" t="s">
        <v>151</v>
      </c>
      <c r="I103" s="145" t="s">
        <v>151</v>
      </c>
      <c r="J103" s="145"/>
    </row>
    <row r="104" spans="1:10" ht="27.75" customHeight="1">
      <c r="A104" s="130" t="s">
        <v>303</v>
      </c>
      <c r="B104" s="129">
        <v>6080</v>
      </c>
      <c r="C104" s="145"/>
      <c r="D104" s="145"/>
      <c r="E104" s="145"/>
      <c r="F104" s="145"/>
      <c r="G104" s="145" t="s">
        <v>151</v>
      </c>
      <c r="H104" s="145" t="s">
        <v>151</v>
      </c>
      <c r="I104" s="145" t="s">
        <v>151</v>
      </c>
      <c r="J104" s="145" t="s">
        <v>151</v>
      </c>
    </row>
    <row r="105" spans="1:10" ht="27.75" customHeight="1">
      <c r="A105" s="128" t="s">
        <v>340</v>
      </c>
      <c r="B105" s="129">
        <v>6090</v>
      </c>
      <c r="C105" s="85">
        <f>C99+C102</f>
        <v>1865.7</v>
      </c>
      <c r="D105" s="85">
        <f t="shared" ref="D105:F105" si="24">D99+D102</f>
        <v>2441.5</v>
      </c>
      <c r="E105" s="85">
        <f t="shared" ref="E105" si="25">E99+E102</f>
        <v>6670.3</v>
      </c>
      <c r="F105" s="85">
        <f t="shared" si="24"/>
        <v>6627</v>
      </c>
      <c r="G105" s="145" t="s">
        <v>151</v>
      </c>
      <c r="H105" s="145" t="s">
        <v>151</v>
      </c>
      <c r="I105" s="145" t="s">
        <v>151</v>
      </c>
      <c r="J105" s="145"/>
    </row>
    <row r="106" spans="1:10" ht="27.75" customHeight="1">
      <c r="A106" s="128" t="s">
        <v>341</v>
      </c>
      <c r="B106" s="129">
        <v>6099</v>
      </c>
      <c r="C106" s="85">
        <f>C98-C105</f>
        <v>0</v>
      </c>
      <c r="D106" s="85">
        <f>D98-D105</f>
        <v>-0.38999999999987267</v>
      </c>
      <c r="E106" s="85">
        <f>E98-E105</f>
        <v>0</v>
      </c>
      <c r="F106" s="85">
        <f>F98-F105</f>
        <v>0</v>
      </c>
      <c r="G106" s="85" t="s">
        <v>151</v>
      </c>
      <c r="H106" s="85" t="s">
        <v>151</v>
      </c>
      <c r="I106" s="85" t="s">
        <v>151</v>
      </c>
      <c r="J106" s="145" t="s">
        <v>151</v>
      </c>
    </row>
    <row r="107" spans="1:10" s="99" customFormat="1" ht="41.25" customHeight="1">
      <c r="A107" s="344" t="s">
        <v>227</v>
      </c>
      <c r="B107" s="344"/>
      <c r="C107" s="344"/>
      <c r="D107" s="344"/>
      <c r="E107" s="344"/>
      <c r="F107" s="344"/>
      <c r="G107" s="344"/>
      <c r="H107" s="344"/>
      <c r="I107" s="344"/>
      <c r="J107" s="344"/>
    </row>
    <row r="108" spans="1:10" ht="47.25" customHeight="1">
      <c r="A108" s="128" t="s">
        <v>285</v>
      </c>
      <c r="B108" s="146" t="s">
        <v>228</v>
      </c>
      <c r="C108" s="85">
        <f t="shared" ref="C108:J108" si="26">SUM(C109:C111)</f>
        <v>0</v>
      </c>
      <c r="D108" s="85">
        <f t="shared" si="26"/>
        <v>0</v>
      </c>
      <c r="E108" s="85">
        <f t="shared" si="26"/>
        <v>0</v>
      </c>
      <c r="F108" s="85">
        <v>0</v>
      </c>
      <c r="G108" s="85">
        <f t="shared" si="26"/>
        <v>0</v>
      </c>
      <c r="H108" s="85">
        <f t="shared" si="26"/>
        <v>0</v>
      </c>
      <c r="I108" s="85">
        <f t="shared" si="26"/>
        <v>0</v>
      </c>
      <c r="J108" s="145">
        <f t="shared" si="26"/>
        <v>0</v>
      </c>
    </row>
    <row r="109" spans="1:10" ht="27.75" customHeight="1">
      <c r="A109" s="130" t="s">
        <v>304</v>
      </c>
      <c r="B109" s="146" t="s">
        <v>229</v>
      </c>
      <c r="C109" s="145"/>
      <c r="D109" s="145"/>
      <c r="E109" s="145"/>
      <c r="F109" s="145">
        <v>0</v>
      </c>
      <c r="G109" s="145"/>
      <c r="H109" s="145"/>
      <c r="I109" s="145"/>
      <c r="J109" s="145"/>
    </row>
    <row r="110" spans="1:10" ht="27.75" customHeight="1">
      <c r="A110" s="130" t="s">
        <v>305</v>
      </c>
      <c r="B110" s="146" t="s">
        <v>230</v>
      </c>
      <c r="C110" s="145"/>
      <c r="D110" s="145"/>
      <c r="E110" s="145"/>
      <c r="F110" s="145">
        <v>0</v>
      </c>
      <c r="G110" s="145"/>
      <c r="H110" s="145"/>
      <c r="I110" s="145"/>
      <c r="J110" s="145"/>
    </row>
    <row r="111" spans="1:10" ht="27.75" customHeight="1">
      <c r="A111" s="130" t="s">
        <v>306</v>
      </c>
      <c r="B111" s="146" t="s">
        <v>231</v>
      </c>
      <c r="C111" s="145"/>
      <c r="D111" s="145"/>
      <c r="E111" s="145"/>
      <c r="F111" s="145">
        <v>0</v>
      </c>
      <c r="G111" s="145"/>
      <c r="H111" s="145"/>
      <c r="I111" s="145"/>
      <c r="J111" s="145"/>
    </row>
    <row r="112" spans="1:10" ht="44.25" customHeight="1">
      <c r="A112" s="128" t="s">
        <v>286</v>
      </c>
      <c r="B112" s="146" t="s">
        <v>232</v>
      </c>
      <c r="C112" s="85">
        <f t="shared" ref="C112:J112" si="27">SUM(C113:C115)</f>
        <v>0</v>
      </c>
      <c r="D112" s="85">
        <f t="shared" si="27"/>
        <v>0</v>
      </c>
      <c r="E112" s="85">
        <f t="shared" si="27"/>
        <v>0</v>
      </c>
      <c r="F112" s="85">
        <v>0</v>
      </c>
      <c r="G112" s="85">
        <f t="shared" si="27"/>
        <v>0</v>
      </c>
      <c r="H112" s="85">
        <f t="shared" si="27"/>
        <v>0</v>
      </c>
      <c r="I112" s="85">
        <f t="shared" si="27"/>
        <v>0</v>
      </c>
      <c r="J112" s="145">
        <f t="shared" si="27"/>
        <v>0</v>
      </c>
    </row>
    <row r="113" spans="1:10" ht="27.75" customHeight="1">
      <c r="A113" s="130" t="s">
        <v>304</v>
      </c>
      <c r="B113" s="146" t="s">
        <v>233</v>
      </c>
      <c r="C113" s="145"/>
      <c r="D113" s="145"/>
      <c r="E113" s="145"/>
      <c r="F113" s="145"/>
      <c r="G113" s="145"/>
      <c r="H113" s="145"/>
      <c r="I113" s="145"/>
      <c r="J113" s="145"/>
    </row>
    <row r="114" spans="1:10" ht="27.75" customHeight="1">
      <c r="A114" s="130" t="s">
        <v>305</v>
      </c>
      <c r="B114" s="146" t="s">
        <v>234</v>
      </c>
      <c r="C114" s="145"/>
      <c r="D114" s="145"/>
      <c r="E114" s="145"/>
      <c r="F114" s="136">
        <v>0</v>
      </c>
      <c r="G114" s="145"/>
      <c r="H114" s="145"/>
      <c r="I114" s="145"/>
      <c r="J114" s="145"/>
    </row>
    <row r="115" spans="1:10" ht="27.75" customHeight="1">
      <c r="A115" s="130" t="s">
        <v>306</v>
      </c>
      <c r="B115" s="146" t="s">
        <v>235</v>
      </c>
      <c r="C115" s="145"/>
      <c r="D115" s="145"/>
      <c r="E115" s="145"/>
      <c r="F115" s="145">
        <v>0</v>
      </c>
      <c r="G115" s="145"/>
      <c r="H115" s="145"/>
      <c r="I115" s="145"/>
      <c r="J115" s="145"/>
    </row>
    <row r="116" spans="1:10" ht="31.5" customHeight="1">
      <c r="A116" s="344" t="s">
        <v>236</v>
      </c>
      <c r="B116" s="344"/>
      <c r="C116" s="344"/>
      <c r="D116" s="344"/>
      <c r="E116" s="344"/>
      <c r="F116" s="344"/>
      <c r="G116" s="344"/>
      <c r="H116" s="344"/>
      <c r="I116" s="344"/>
      <c r="J116" s="344"/>
    </row>
    <row r="117" spans="1:10" s="87" customFormat="1" ht="84" customHeight="1">
      <c r="A117" s="171" t="s">
        <v>427</v>
      </c>
      <c r="B117" s="146" t="s">
        <v>237</v>
      </c>
      <c r="C117" s="172">
        <v>5</v>
      </c>
      <c r="D117" s="172">
        <v>9.1999999999999993</v>
      </c>
      <c r="E117" s="172">
        <v>9</v>
      </c>
      <c r="F117" s="172">
        <f>SUM(F118:F120)</f>
        <v>10.199999999999999</v>
      </c>
      <c r="G117" s="145" t="s">
        <v>151</v>
      </c>
      <c r="H117" s="145" t="s">
        <v>151</v>
      </c>
      <c r="I117" s="145" t="s">
        <v>151</v>
      </c>
      <c r="J117" s="145" t="s">
        <v>151</v>
      </c>
    </row>
    <row r="118" spans="1:10" ht="27.75" customHeight="1">
      <c r="A118" s="130" t="s">
        <v>164</v>
      </c>
      <c r="B118" s="177" t="s">
        <v>238</v>
      </c>
      <c r="C118" s="173">
        <v>1</v>
      </c>
      <c r="D118" s="174">
        <v>1</v>
      </c>
      <c r="E118" s="174">
        <v>1</v>
      </c>
      <c r="F118" s="174">
        <v>1</v>
      </c>
      <c r="G118" s="145" t="s">
        <v>151</v>
      </c>
      <c r="H118" s="145" t="s">
        <v>151</v>
      </c>
      <c r="I118" s="145" t="s">
        <v>151</v>
      </c>
      <c r="J118" s="145" t="s">
        <v>151</v>
      </c>
    </row>
    <row r="119" spans="1:10" ht="27.75" customHeight="1">
      <c r="A119" s="178" t="s">
        <v>173</v>
      </c>
      <c r="B119" s="146" t="s">
        <v>239</v>
      </c>
      <c r="C119" s="174">
        <v>4</v>
      </c>
      <c r="D119" s="174">
        <v>2</v>
      </c>
      <c r="E119" s="174">
        <v>2</v>
      </c>
      <c r="F119" s="174">
        <v>4.2</v>
      </c>
      <c r="G119" s="145" t="s">
        <v>151</v>
      </c>
      <c r="H119" s="145" t="s">
        <v>151</v>
      </c>
      <c r="I119" s="145" t="s">
        <v>151</v>
      </c>
      <c r="J119" s="145" t="s">
        <v>151</v>
      </c>
    </row>
    <row r="120" spans="1:10" ht="27.75" customHeight="1">
      <c r="A120" s="179" t="s">
        <v>165</v>
      </c>
      <c r="B120" s="180" t="s">
        <v>240</v>
      </c>
      <c r="C120" s="174">
        <v>3</v>
      </c>
      <c r="D120" s="174">
        <v>4</v>
      </c>
      <c r="E120" s="174">
        <v>2</v>
      </c>
      <c r="F120" s="174">
        <v>5</v>
      </c>
      <c r="G120" s="145" t="s">
        <v>151</v>
      </c>
      <c r="H120" s="145" t="s">
        <v>151</v>
      </c>
      <c r="I120" s="145" t="s">
        <v>151</v>
      </c>
      <c r="J120" s="145" t="s">
        <v>151</v>
      </c>
    </row>
    <row r="121" spans="1:10" ht="27.75" customHeight="1">
      <c r="A121" s="181" t="s">
        <v>5</v>
      </c>
      <c r="B121" s="146" t="s">
        <v>241</v>
      </c>
      <c r="C121" s="175">
        <f>'I. Фін результат'!C91</f>
        <v>774.5</v>
      </c>
      <c r="D121" s="175">
        <f>'I. Фін результат'!D91</f>
        <v>1500.4</v>
      </c>
      <c r="E121" s="175">
        <f>'I. Фін результат'!E91</f>
        <v>979.8</v>
      </c>
      <c r="F121" s="175">
        <f>'I. Фін результат'!F91</f>
        <v>-1742.8</v>
      </c>
      <c r="G121" s="85" t="s">
        <v>151</v>
      </c>
      <c r="H121" s="85" t="s">
        <v>151</v>
      </c>
      <c r="I121" s="85" t="s">
        <v>151</v>
      </c>
      <c r="J121" s="145" t="s">
        <v>151</v>
      </c>
    </row>
    <row r="122" spans="1:10" s="87" customFormat="1" ht="48.75" customHeight="1">
      <c r="A122" s="171" t="s">
        <v>307</v>
      </c>
      <c r="B122" s="146" t="s">
        <v>242</v>
      </c>
      <c r="C122" s="175">
        <v>12908</v>
      </c>
      <c r="D122" s="175">
        <v>13591</v>
      </c>
      <c r="E122" s="175">
        <v>13912</v>
      </c>
      <c r="F122" s="175">
        <v>14240</v>
      </c>
      <c r="G122" s="145" t="s">
        <v>151</v>
      </c>
      <c r="H122" s="145" t="s">
        <v>151</v>
      </c>
      <c r="I122" s="145" t="s">
        <v>151</v>
      </c>
      <c r="J122" s="145" t="s">
        <v>151</v>
      </c>
    </row>
    <row r="123" spans="1:10" ht="27.75" customHeight="1">
      <c r="A123" s="130" t="s">
        <v>164</v>
      </c>
      <c r="B123" s="146" t="s">
        <v>243</v>
      </c>
      <c r="C123" s="136">
        <v>17333</v>
      </c>
      <c r="D123" s="136">
        <v>18000</v>
      </c>
      <c r="E123" s="136">
        <v>20117</v>
      </c>
      <c r="F123" s="136">
        <v>21000</v>
      </c>
      <c r="G123" s="145" t="s">
        <v>151</v>
      </c>
      <c r="H123" s="145" t="s">
        <v>151</v>
      </c>
      <c r="I123" s="145" t="s">
        <v>151</v>
      </c>
      <c r="J123" s="145" t="s">
        <v>151</v>
      </c>
    </row>
    <row r="124" spans="1:10" ht="27.75" customHeight="1">
      <c r="A124" s="130" t="s">
        <v>173</v>
      </c>
      <c r="B124" s="146" t="s">
        <v>244</v>
      </c>
      <c r="C124" s="136">
        <v>10717</v>
      </c>
      <c r="D124" s="136">
        <v>12222</v>
      </c>
      <c r="E124" s="136">
        <v>14019</v>
      </c>
      <c r="F124" s="136">
        <v>16321</v>
      </c>
      <c r="G124" s="145" t="s">
        <v>151</v>
      </c>
      <c r="H124" s="145" t="s">
        <v>151</v>
      </c>
      <c r="I124" s="145" t="s">
        <v>151</v>
      </c>
      <c r="J124" s="145" t="s">
        <v>151</v>
      </c>
    </row>
    <row r="125" spans="1:10" ht="27.75" customHeight="1">
      <c r="A125" s="130" t="s">
        <v>165</v>
      </c>
      <c r="B125" s="146" t="s">
        <v>245</v>
      </c>
      <c r="C125" s="136">
        <v>12900</v>
      </c>
      <c r="D125" s="136">
        <v>13925</v>
      </c>
      <c r="E125" s="136">
        <v>12254</v>
      </c>
      <c r="F125" s="136">
        <v>11140</v>
      </c>
      <c r="G125" s="145" t="s">
        <v>151</v>
      </c>
      <c r="H125" s="145" t="s">
        <v>151</v>
      </c>
      <c r="I125" s="145" t="s">
        <v>151</v>
      </c>
      <c r="J125" s="145" t="s">
        <v>151</v>
      </c>
    </row>
    <row r="126" spans="1:10" s="87" customFormat="1">
      <c r="A126" s="100"/>
      <c r="B126" s="143"/>
      <c r="C126" s="101"/>
      <c r="D126" s="102"/>
      <c r="E126" s="102"/>
      <c r="F126" s="102"/>
      <c r="G126" s="144"/>
      <c r="H126" s="144"/>
      <c r="I126" s="144"/>
      <c r="J126" s="144"/>
    </row>
    <row r="127" spans="1:10" s="87" customFormat="1">
      <c r="A127" s="100"/>
      <c r="B127" s="143"/>
      <c r="C127" s="101"/>
      <c r="D127" s="102"/>
      <c r="E127" s="102"/>
      <c r="F127" s="102"/>
      <c r="G127" s="144"/>
      <c r="H127" s="144"/>
      <c r="I127" s="144"/>
      <c r="J127" s="144"/>
    </row>
    <row r="128" spans="1:10" s="87" customFormat="1" ht="28.5" customHeight="1">
      <c r="A128" s="176" t="s">
        <v>464</v>
      </c>
      <c r="B128" s="103"/>
      <c r="C128" s="360" t="s">
        <v>86</v>
      </c>
      <c r="D128" s="361"/>
      <c r="E128" s="361"/>
      <c r="F128" s="361"/>
      <c r="G128" s="104"/>
      <c r="H128" s="362" t="s">
        <v>465</v>
      </c>
      <c r="I128" s="362"/>
      <c r="J128" s="362"/>
    </row>
    <row r="129" spans="1:10" s="87" customFormat="1">
      <c r="A129" s="148" t="s">
        <v>364</v>
      </c>
      <c r="B129" s="86"/>
      <c r="C129" s="340" t="s">
        <v>69</v>
      </c>
      <c r="D129" s="340"/>
      <c r="E129" s="340"/>
      <c r="F129" s="340"/>
      <c r="G129" s="97"/>
      <c r="H129" s="359" t="s">
        <v>83</v>
      </c>
      <c r="I129" s="359"/>
      <c r="J129" s="359"/>
    </row>
    <row r="130" spans="1:10" s="87" customFormat="1">
      <c r="A130" s="105"/>
      <c r="B130" s="143"/>
      <c r="C130" s="143"/>
      <c r="D130" s="143"/>
      <c r="E130" s="143"/>
      <c r="F130" s="86"/>
      <c r="G130" s="86"/>
      <c r="H130" s="86"/>
      <c r="I130" s="86"/>
      <c r="J130" s="86"/>
    </row>
    <row r="131" spans="1:10" s="87" customFormat="1">
      <c r="A131" s="105"/>
      <c r="B131" s="143"/>
      <c r="C131" s="143"/>
      <c r="D131" s="143"/>
      <c r="E131" s="143"/>
      <c r="F131" s="86"/>
      <c r="G131" s="86"/>
      <c r="H131" s="86"/>
      <c r="I131" s="86"/>
      <c r="J131" s="86"/>
    </row>
    <row r="132" spans="1:10" s="87" customFormat="1">
      <c r="A132" s="105"/>
      <c r="B132" s="143"/>
      <c r="C132" s="143"/>
      <c r="D132" s="143"/>
      <c r="E132" s="143"/>
      <c r="F132" s="86"/>
      <c r="G132" s="86"/>
      <c r="H132" s="86"/>
      <c r="I132" s="86"/>
      <c r="J132" s="86"/>
    </row>
    <row r="133" spans="1:10" s="87" customFormat="1">
      <c r="A133" s="105"/>
      <c r="B133" s="143"/>
      <c r="C133" s="143"/>
      <c r="D133" s="143"/>
      <c r="E133" s="143"/>
      <c r="F133" s="86"/>
      <c r="G133" s="86"/>
      <c r="H133" s="86"/>
      <c r="I133" s="86"/>
      <c r="J133" s="86"/>
    </row>
    <row r="134" spans="1:10" s="87" customFormat="1">
      <c r="A134" s="105"/>
      <c r="B134" s="143"/>
      <c r="C134" s="143"/>
      <c r="D134" s="143"/>
      <c r="E134" s="143"/>
      <c r="F134" s="86"/>
      <c r="G134" s="86"/>
      <c r="H134" s="86"/>
      <c r="I134" s="86"/>
      <c r="J134" s="86"/>
    </row>
    <row r="135" spans="1:10" s="87" customFormat="1">
      <c r="A135" s="105"/>
      <c r="B135" s="143"/>
      <c r="C135" s="143"/>
      <c r="D135" s="143"/>
      <c r="E135" s="143"/>
      <c r="F135" s="86"/>
      <c r="G135" s="86"/>
      <c r="H135" s="86"/>
      <c r="I135" s="86"/>
      <c r="J135" s="86"/>
    </row>
    <row r="136" spans="1:10" s="87" customFormat="1">
      <c r="A136" s="105"/>
      <c r="B136" s="143"/>
      <c r="C136" s="143"/>
      <c r="D136" s="143"/>
      <c r="E136" s="143"/>
      <c r="F136" s="86"/>
      <c r="G136" s="86"/>
      <c r="H136" s="86"/>
      <c r="I136" s="86"/>
      <c r="J136" s="86"/>
    </row>
    <row r="137" spans="1:10" s="87" customFormat="1">
      <c r="A137" s="105"/>
      <c r="B137" s="143"/>
      <c r="C137" s="143"/>
      <c r="D137" s="143"/>
      <c r="E137" s="143"/>
      <c r="F137" s="86"/>
      <c r="G137" s="86"/>
      <c r="H137" s="86"/>
      <c r="I137" s="86"/>
      <c r="J137" s="86"/>
    </row>
    <row r="138" spans="1:10" s="87" customFormat="1">
      <c r="A138" s="105"/>
      <c r="B138" s="143"/>
      <c r="C138" s="143"/>
      <c r="D138" s="143"/>
      <c r="E138" s="143"/>
      <c r="F138" s="86"/>
      <c r="G138" s="86"/>
      <c r="H138" s="86"/>
      <c r="I138" s="86"/>
      <c r="J138" s="86"/>
    </row>
    <row r="139" spans="1:10" s="87" customFormat="1">
      <c r="A139" s="105"/>
      <c r="B139" s="143"/>
      <c r="C139" s="143"/>
      <c r="D139" s="143"/>
      <c r="E139" s="143"/>
      <c r="F139" s="86"/>
      <c r="G139" s="86"/>
      <c r="H139" s="86"/>
      <c r="I139" s="86"/>
      <c r="J139" s="86"/>
    </row>
    <row r="140" spans="1:10" s="87" customFormat="1">
      <c r="A140" s="105"/>
      <c r="B140" s="143"/>
      <c r="C140" s="143"/>
      <c r="D140" s="143"/>
      <c r="E140" s="143"/>
      <c r="F140" s="86"/>
      <c r="G140" s="86"/>
      <c r="H140" s="86"/>
      <c r="I140" s="86"/>
      <c r="J140" s="86"/>
    </row>
    <row r="141" spans="1:10" s="87" customFormat="1">
      <c r="A141" s="105"/>
      <c r="B141" s="143"/>
      <c r="C141" s="143"/>
      <c r="D141" s="143"/>
      <c r="E141" s="143"/>
      <c r="F141" s="86"/>
      <c r="G141" s="86"/>
      <c r="H141" s="86"/>
      <c r="I141" s="86"/>
      <c r="J141" s="86"/>
    </row>
    <row r="142" spans="1:10" s="87" customFormat="1">
      <c r="A142" s="105"/>
      <c r="B142" s="143"/>
      <c r="C142" s="143"/>
      <c r="D142" s="143"/>
      <c r="E142" s="143"/>
      <c r="F142" s="86"/>
      <c r="G142" s="86"/>
      <c r="H142" s="86"/>
      <c r="I142" s="86"/>
      <c r="J142" s="86"/>
    </row>
    <row r="143" spans="1:10" s="87" customFormat="1">
      <c r="A143" s="105"/>
      <c r="B143" s="143"/>
      <c r="C143" s="143"/>
      <c r="D143" s="143"/>
      <c r="E143" s="143"/>
      <c r="F143" s="86"/>
      <c r="G143" s="86"/>
      <c r="H143" s="86"/>
      <c r="I143" s="86"/>
      <c r="J143" s="86"/>
    </row>
    <row r="144" spans="1:10" s="87" customFormat="1">
      <c r="A144" s="105"/>
      <c r="B144" s="143"/>
      <c r="C144" s="143"/>
      <c r="D144" s="143"/>
      <c r="E144" s="143"/>
      <c r="F144" s="86"/>
      <c r="G144" s="86"/>
      <c r="H144" s="86"/>
      <c r="I144" s="86"/>
      <c r="J144" s="86"/>
    </row>
    <row r="145" spans="1:10" s="87" customFormat="1">
      <c r="A145" s="105"/>
      <c r="B145" s="143"/>
      <c r="C145" s="143"/>
      <c r="D145" s="143"/>
      <c r="E145" s="143"/>
      <c r="F145" s="86"/>
      <c r="G145" s="86"/>
      <c r="H145" s="86"/>
      <c r="I145" s="86"/>
      <c r="J145" s="86"/>
    </row>
    <row r="146" spans="1:10" s="87" customFormat="1">
      <c r="A146" s="105"/>
      <c r="B146" s="143"/>
      <c r="C146" s="143"/>
      <c r="D146" s="143"/>
      <c r="E146" s="143"/>
      <c r="F146" s="86"/>
      <c r="G146" s="86"/>
      <c r="H146" s="86"/>
      <c r="I146" s="86"/>
      <c r="J146" s="86"/>
    </row>
    <row r="147" spans="1:10" s="87" customFormat="1">
      <c r="A147" s="105"/>
      <c r="B147" s="143"/>
      <c r="C147" s="143"/>
      <c r="D147" s="143"/>
      <c r="E147" s="143"/>
      <c r="F147" s="86"/>
      <c r="G147" s="86"/>
      <c r="H147" s="86"/>
      <c r="I147" s="86"/>
      <c r="J147" s="86"/>
    </row>
    <row r="148" spans="1:10" s="87" customFormat="1">
      <c r="A148" s="105"/>
      <c r="B148" s="143"/>
      <c r="C148" s="143"/>
      <c r="D148" s="143"/>
      <c r="E148" s="143"/>
      <c r="F148" s="86"/>
      <c r="G148" s="86"/>
      <c r="H148" s="86"/>
      <c r="I148" s="86"/>
      <c r="J148" s="86"/>
    </row>
    <row r="149" spans="1:10" s="87" customFormat="1">
      <c r="A149" s="105"/>
      <c r="B149" s="143"/>
      <c r="C149" s="143"/>
      <c r="D149" s="143"/>
      <c r="E149" s="143"/>
      <c r="F149" s="86"/>
      <c r="G149" s="86"/>
      <c r="H149" s="86"/>
      <c r="I149" s="86"/>
      <c r="J149" s="86"/>
    </row>
    <row r="150" spans="1:10" s="87" customFormat="1">
      <c r="A150" s="105"/>
      <c r="B150" s="143"/>
      <c r="C150" s="143"/>
      <c r="D150" s="143"/>
      <c r="E150" s="143"/>
      <c r="F150" s="86"/>
      <c r="G150" s="86"/>
      <c r="H150" s="86"/>
      <c r="I150" s="86"/>
      <c r="J150" s="86"/>
    </row>
    <row r="151" spans="1:10" s="87" customFormat="1">
      <c r="A151" s="105"/>
      <c r="B151" s="143"/>
      <c r="C151" s="143"/>
      <c r="D151" s="143"/>
      <c r="E151" s="143"/>
      <c r="F151" s="86"/>
      <c r="G151" s="86"/>
      <c r="H151" s="86"/>
      <c r="I151" s="86"/>
      <c r="J151" s="86"/>
    </row>
    <row r="152" spans="1:10" s="87" customFormat="1">
      <c r="A152" s="105"/>
      <c r="B152" s="143"/>
      <c r="C152" s="143"/>
      <c r="D152" s="143"/>
      <c r="E152" s="143"/>
      <c r="F152" s="86"/>
      <c r="G152" s="86"/>
      <c r="H152" s="86"/>
      <c r="I152" s="86"/>
      <c r="J152" s="86"/>
    </row>
    <row r="153" spans="1:10" s="87" customFormat="1">
      <c r="A153" s="105"/>
      <c r="F153" s="86"/>
      <c r="G153" s="86"/>
      <c r="H153" s="86"/>
      <c r="I153" s="86"/>
      <c r="J153" s="86"/>
    </row>
    <row r="154" spans="1:10" s="87" customFormat="1">
      <c r="A154" s="105"/>
      <c r="F154" s="86"/>
      <c r="G154" s="86"/>
      <c r="H154" s="86"/>
      <c r="I154" s="86"/>
      <c r="J154" s="86"/>
    </row>
    <row r="155" spans="1:10" s="87" customFormat="1">
      <c r="A155" s="105"/>
      <c r="F155" s="86"/>
      <c r="G155" s="86"/>
      <c r="H155" s="86"/>
      <c r="I155" s="86"/>
      <c r="J155" s="86"/>
    </row>
    <row r="156" spans="1:10" s="87" customFormat="1">
      <c r="A156" s="105"/>
      <c r="F156" s="86"/>
      <c r="G156" s="86"/>
      <c r="H156" s="86"/>
      <c r="I156" s="86"/>
      <c r="J156" s="86"/>
    </row>
    <row r="157" spans="1:10" s="87" customFormat="1">
      <c r="A157" s="105"/>
      <c r="F157" s="86"/>
      <c r="G157" s="86"/>
      <c r="H157" s="86"/>
      <c r="I157" s="86"/>
      <c r="J157" s="86"/>
    </row>
    <row r="158" spans="1:10" s="87" customFormat="1">
      <c r="A158" s="105"/>
      <c r="F158" s="86"/>
      <c r="G158" s="86"/>
      <c r="H158" s="86"/>
      <c r="I158" s="86"/>
      <c r="J158" s="86"/>
    </row>
    <row r="159" spans="1:10" s="87" customFormat="1">
      <c r="A159" s="105"/>
      <c r="F159" s="86"/>
      <c r="G159" s="86"/>
      <c r="H159" s="86"/>
      <c r="I159" s="86"/>
      <c r="J159" s="86"/>
    </row>
    <row r="160" spans="1:10" s="87" customFormat="1">
      <c r="A160" s="105"/>
      <c r="F160" s="86"/>
      <c r="G160" s="86"/>
      <c r="H160" s="86"/>
      <c r="I160" s="86"/>
      <c r="J160" s="86"/>
    </row>
    <row r="161" spans="1:10" s="87" customFormat="1">
      <c r="A161" s="105"/>
      <c r="F161" s="86"/>
      <c r="G161" s="86"/>
      <c r="H161" s="86"/>
      <c r="I161" s="86"/>
      <c r="J161" s="86"/>
    </row>
    <row r="162" spans="1:10" s="87" customFormat="1">
      <c r="A162" s="105"/>
      <c r="F162" s="86"/>
      <c r="G162" s="86"/>
      <c r="H162" s="86"/>
      <c r="I162" s="86"/>
      <c r="J162" s="86"/>
    </row>
    <row r="163" spans="1:10" s="87" customFormat="1">
      <c r="A163" s="105"/>
      <c r="F163" s="86"/>
      <c r="G163" s="86"/>
      <c r="H163" s="86"/>
      <c r="I163" s="86"/>
      <c r="J163" s="86"/>
    </row>
    <row r="164" spans="1:10" s="87" customFormat="1">
      <c r="A164" s="105"/>
      <c r="F164" s="86"/>
      <c r="G164" s="86"/>
      <c r="H164" s="86"/>
      <c r="I164" s="86"/>
      <c r="J164" s="86"/>
    </row>
    <row r="165" spans="1:10" s="87" customFormat="1">
      <c r="A165" s="105"/>
      <c r="F165" s="86"/>
      <c r="G165" s="86"/>
      <c r="H165" s="86"/>
      <c r="I165" s="86"/>
      <c r="J165" s="86"/>
    </row>
    <row r="166" spans="1:10" s="87" customFormat="1">
      <c r="A166" s="105"/>
      <c r="F166" s="86"/>
      <c r="G166" s="86"/>
      <c r="H166" s="86"/>
      <c r="I166" s="86"/>
      <c r="J166" s="86"/>
    </row>
    <row r="167" spans="1:10" s="87" customFormat="1">
      <c r="A167" s="105"/>
      <c r="F167" s="86"/>
      <c r="G167" s="86"/>
      <c r="H167" s="86"/>
      <c r="I167" s="86"/>
      <c r="J167" s="86"/>
    </row>
    <row r="168" spans="1:10" s="87" customFormat="1">
      <c r="A168" s="105"/>
      <c r="F168" s="86"/>
      <c r="G168" s="86"/>
      <c r="H168" s="86"/>
      <c r="I168" s="86"/>
      <c r="J168" s="86"/>
    </row>
    <row r="169" spans="1:10" s="87" customFormat="1">
      <c r="A169" s="105"/>
      <c r="F169" s="86"/>
      <c r="G169" s="86"/>
      <c r="H169" s="86"/>
      <c r="I169" s="86"/>
      <c r="J169" s="86"/>
    </row>
    <row r="170" spans="1:10" s="87" customFormat="1">
      <c r="A170" s="105"/>
      <c r="F170" s="86"/>
      <c r="G170" s="86"/>
      <c r="H170" s="86"/>
      <c r="I170" s="86"/>
      <c r="J170" s="86"/>
    </row>
    <row r="171" spans="1:10" s="87" customFormat="1">
      <c r="A171" s="105"/>
      <c r="F171" s="86"/>
      <c r="G171" s="86"/>
      <c r="H171" s="86"/>
      <c r="I171" s="86"/>
      <c r="J171" s="86"/>
    </row>
    <row r="172" spans="1:10" s="87" customFormat="1">
      <c r="A172" s="105"/>
      <c r="F172" s="86"/>
      <c r="G172" s="86"/>
      <c r="H172" s="86"/>
      <c r="I172" s="86"/>
      <c r="J172" s="86"/>
    </row>
    <row r="173" spans="1:10" s="87" customFormat="1">
      <c r="A173" s="105"/>
      <c r="F173" s="86"/>
      <c r="G173" s="86"/>
      <c r="H173" s="86"/>
      <c r="I173" s="86"/>
      <c r="J173" s="86"/>
    </row>
    <row r="174" spans="1:10" s="87" customFormat="1">
      <c r="A174" s="105"/>
      <c r="F174" s="86"/>
      <c r="G174" s="86"/>
      <c r="H174" s="86"/>
      <c r="I174" s="86"/>
      <c r="J174" s="86"/>
    </row>
    <row r="175" spans="1:10" s="87" customFormat="1">
      <c r="A175" s="105"/>
      <c r="F175" s="86"/>
      <c r="G175" s="86"/>
      <c r="H175" s="86"/>
      <c r="I175" s="86"/>
      <c r="J175" s="86"/>
    </row>
    <row r="176" spans="1:10" s="87" customFormat="1">
      <c r="A176" s="105"/>
      <c r="F176" s="86"/>
      <c r="G176" s="86"/>
      <c r="H176" s="86"/>
      <c r="I176" s="86"/>
      <c r="J176" s="86"/>
    </row>
    <row r="177" spans="1:10" s="87" customFormat="1">
      <c r="A177" s="105"/>
      <c r="F177" s="86"/>
      <c r="G177" s="86"/>
      <c r="H177" s="86"/>
      <c r="I177" s="86"/>
      <c r="J177" s="86"/>
    </row>
    <row r="178" spans="1:10" s="87" customFormat="1">
      <c r="A178" s="105"/>
      <c r="F178" s="86"/>
      <c r="G178" s="86"/>
      <c r="H178" s="86"/>
      <c r="I178" s="86"/>
      <c r="J178" s="86"/>
    </row>
    <row r="179" spans="1:10" s="87" customFormat="1">
      <c r="A179" s="105"/>
      <c r="F179" s="86"/>
      <c r="G179" s="86"/>
      <c r="H179" s="86"/>
      <c r="I179" s="86"/>
      <c r="J179" s="86"/>
    </row>
    <row r="180" spans="1:10" s="87" customFormat="1">
      <c r="A180" s="105"/>
      <c r="F180" s="86"/>
      <c r="G180" s="86"/>
      <c r="H180" s="86"/>
      <c r="I180" s="86"/>
      <c r="J180" s="86"/>
    </row>
    <row r="181" spans="1:10" s="87" customFormat="1">
      <c r="A181" s="105"/>
      <c r="F181" s="86"/>
      <c r="G181" s="86"/>
      <c r="H181" s="86"/>
      <c r="I181" s="86"/>
      <c r="J181" s="86"/>
    </row>
    <row r="182" spans="1:10" s="87" customFormat="1">
      <c r="A182" s="105"/>
      <c r="F182" s="86"/>
      <c r="G182" s="86"/>
      <c r="H182" s="86"/>
      <c r="I182" s="86"/>
      <c r="J182" s="86"/>
    </row>
    <row r="183" spans="1:10" s="87" customFormat="1">
      <c r="A183" s="105"/>
      <c r="F183" s="86"/>
      <c r="G183" s="86"/>
      <c r="H183" s="86"/>
      <c r="I183" s="86"/>
      <c r="J183" s="86"/>
    </row>
    <row r="184" spans="1:10" s="87" customFormat="1">
      <c r="A184" s="105"/>
      <c r="F184" s="86"/>
      <c r="G184" s="86"/>
      <c r="H184" s="86"/>
      <c r="I184" s="86"/>
      <c r="J184" s="86"/>
    </row>
    <row r="185" spans="1:10" s="87" customFormat="1">
      <c r="A185" s="105"/>
      <c r="F185" s="86"/>
      <c r="G185" s="86"/>
      <c r="H185" s="86"/>
      <c r="I185" s="86"/>
      <c r="J185" s="86"/>
    </row>
    <row r="186" spans="1:10" s="87" customFormat="1">
      <c r="A186" s="105"/>
      <c r="F186" s="86"/>
      <c r="G186" s="86"/>
      <c r="H186" s="86"/>
      <c r="I186" s="86"/>
      <c r="J186" s="86"/>
    </row>
    <row r="187" spans="1:10" s="87" customFormat="1">
      <c r="A187" s="105"/>
      <c r="F187" s="86"/>
      <c r="G187" s="86"/>
      <c r="H187" s="86"/>
      <c r="I187" s="86"/>
      <c r="J187" s="86"/>
    </row>
    <row r="188" spans="1:10" s="87" customFormat="1">
      <c r="A188" s="105"/>
      <c r="F188" s="86"/>
      <c r="G188" s="86"/>
      <c r="H188" s="86"/>
      <c r="I188" s="86"/>
      <c r="J188" s="86"/>
    </row>
    <row r="189" spans="1:10" s="87" customFormat="1">
      <c r="A189" s="105"/>
      <c r="F189" s="86"/>
      <c r="G189" s="86"/>
      <c r="H189" s="86"/>
      <c r="I189" s="86"/>
      <c r="J189" s="86"/>
    </row>
    <row r="190" spans="1:10" s="87" customFormat="1">
      <c r="A190" s="105"/>
      <c r="F190" s="86"/>
      <c r="G190" s="86"/>
      <c r="H190" s="86"/>
      <c r="I190" s="86"/>
      <c r="J190" s="86"/>
    </row>
    <row r="191" spans="1:10" s="87" customFormat="1">
      <c r="A191" s="105"/>
      <c r="F191" s="86"/>
      <c r="G191" s="86"/>
      <c r="H191" s="86"/>
      <c r="I191" s="86"/>
      <c r="J191" s="86"/>
    </row>
    <row r="192" spans="1:10" s="87" customFormat="1">
      <c r="A192" s="105"/>
      <c r="F192" s="86"/>
      <c r="G192" s="86"/>
      <c r="H192" s="86"/>
      <c r="I192" s="86"/>
      <c r="J192" s="86"/>
    </row>
    <row r="193" spans="1:10" s="87" customFormat="1">
      <c r="A193" s="105"/>
      <c r="F193" s="86"/>
      <c r="G193" s="86"/>
      <c r="H193" s="86"/>
      <c r="I193" s="86"/>
      <c r="J193" s="86"/>
    </row>
    <row r="194" spans="1:10" s="87" customFormat="1">
      <c r="A194" s="105"/>
      <c r="F194" s="86"/>
      <c r="G194" s="86"/>
      <c r="H194" s="86"/>
      <c r="I194" s="86"/>
      <c r="J194" s="86"/>
    </row>
    <row r="195" spans="1:10" s="87" customFormat="1">
      <c r="A195" s="105"/>
      <c r="F195" s="86"/>
      <c r="G195" s="86"/>
      <c r="H195" s="86"/>
      <c r="I195" s="86"/>
      <c r="J195" s="86"/>
    </row>
    <row r="196" spans="1:10" s="87" customFormat="1">
      <c r="A196" s="105"/>
      <c r="F196" s="86"/>
      <c r="G196" s="86"/>
      <c r="H196" s="86"/>
      <c r="I196" s="86"/>
      <c r="J196" s="86"/>
    </row>
    <row r="197" spans="1:10" s="87" customFormat="1">
      <c r="A197" s="105"/>
      <c r="F197" s="86"/>
      <c r="G197" s="86"/>
      <c r="H197" s="86"/>
      <c r="I197" s="86"/>
      <c r="J197" s="86"/>
    </row>
    <row r="198" spans="1:10" s="87" customFormat="1">
      <c r="A198" s="105"/>
      <c r="F198" s="86"/>
      <c r="G198" s="86"/>
      <c r="H198" s="86"/>
      <c r="I198" s="86"/>
      <c r="J198" s="86"/>
    </row>
    <row r="199" spans="1:10" s="87" customFormat="1">
      <c r="A199" s="105"/>
      <c r="F199" s="86"/>
      <c r="G199" s="86"/>
      <c r="H199" s="86"/>
      <c r="I199" s="86"/>
      <c r="J199" s="86"/>
    </row>
    <row r="200" spans="1:10" s="87" customFormat="1">
      <c r="A200" s="105"/>
      <c r="F200" s="86"/>
      <c r="G200" s="86"/>
      <c r="H200" s="86"/>
      <c r="I200" s="86"/>
      <c r="J200" s="86"/>
    </row>
    <row r="201" spans="1:10" s="87" customFormat="1">
      <c r="A201" s="105"/>
      <c r="F201" s="86"/>
      <c r="G201" s="86"/>
      <c r="H201" s="86"/>
      <c r="I201" s="86"/>
      <c r="J201" s="86"/>
    </row>
    <row r="202" spans="1:10" s="87" customFormat="1">
      <c r="A202" s="105"/>
      <c r="F202" s="86"/>
      <c r="G202" s="86"/>
      <c r="H202" s="86"/>
      <c r="I202" s="86"/>
      <c r="J202" s="86"/>
    </row>
    <row r="203" spans="1:10" s="87" customFormat="1">
      <c r="A203" s="105"/>
      <c r="F203" s="86"/>
      <c r="G203" s="86"/>
      <c r="H203" s="86"/>
      <c r="I203" s="86"/>
      <c r="J203" s="86"/>
    </row>
    <row r="204" spans="1:10" s="87" customFormat="1">
      <c r="A204" s="105"/>
      <c r="F204" s="86"/>
      <c r="G204" s="86"/>
      <c r="H204" s="86"/>
      <c r="I204" s="86"/>
      <c r="J204" s="86"/>
    </row>
    <row r="205" spans="1:10" s="87" customFormat="1">
      <c r="A205" s="105"/>
      <c r="F205" s="86"/>
      <c r="G205" s="86"/>
      <c r="H205" s="86"/>
      <c r="I205" s="86"/>
      <c r="J205" s="86"/>
    </row>
    <row r="206" spans="1:10" s="87" customFormat="1">
      <c r="A206" s="105"/>
      <c r="F206" s="86"/>
      <c r="G206" s="86"/>
      <c r="H206" s="86"/>
      <c r="I206" s="86"/>
      <c r="J206" s="86"/>
    </row>
    <row r="207" spans="1:10" s="87" customFormat="1">
      <c r="A207" s="105"/>
      <c r="F207" s="86"/>
      <c r="G207" s="86"/>
      <c r="H207" s="86"/>
      <c r="I207" s="86"/>
      <c r="J207" s="86"/>
    </row>
    <row r="208" spans="1:10" s="87" customFormat="1">
      <c r="A208" s="105"/>
      <c r="F208" s="86"/>
      <c r="G208" s="86"/>
      <c r="H208" s="86"/>
      <c r="I208" s="86"/>
      <c r="J208" s="86"/>
    </row>
    <row r="209" spans="1:10" s="87" customFormat="1">
      <c r="A209" s="105"/>
      <c r="F209" s="86"/>
      <c r="G209" s="86"/>
      <c r="H209" s="86"/>
      <c r="I209" s="86"/>
      <c r="J209" s="86"/>
    </row>
    <row r="210" spans="1:10" s="87" customFormat="1">
      <c r="A210" s="105"/>
      <c r="F210" s="86"/>
      <c r="G210" s="86"/>
      <c r="H210" s="86"/>
      <c r="I210" s="86"/>
      <c r="J210" s="86"/>
    </row>
    <row r="211" spans="1:10" s="87" customFormat="1">
      <c r="A211" s="105"/>
      <c r="F211" s="86"/>
      <c r="G211" s="86"/>
      <c r="H211" s="86"/>
      <c r="I211" s="86"/>
      <c r="J211" s="86"/>
    </row>
    <row r="212" spans="1:10" s="87" customFormat="1">
      <c r="A212" s="105"/>
      <c r="F212" s="86"/>
      <c r="G212" s="86"/>
      <c r="H212" s="86"/>
      <c r="I212" s="86"/>
      <c r="J212" s="86"/>
    </row>
    <row r="213" spans="1:10" s="87" customFormat="1">
      <c r="A213" s="105"/>
      <c r="F213" s="86"/>
      <c r="G213" s="86"/>
      <c r="H213" s="86"/>
      <c r="I213" s="86"/>
      <c r="J213" s="86"/>
    </row>
    <row r="214" spans="1:10" s="87" customFormat="1">
      <c r="A214" s="105"/>
      <c r="F214" s="86"/>
      <c r="G214" s="86"/>
      <c r="H214" s="86"/>
      <c r="I214" s="86"/>
      <c r="J214" s="86"/>
    </row>
    <row r="215" spans="1:10" s="87" customFormat="1">
      <c r="A215" s="105"/>
      <c r="F215" s="86"/>
      <c r="G215" s="86"/>
      <c r="H215" s="86"/>
      <c r="I215" s="86"/>
      <c r="J215" s="86"/>
    </row>
    <row r="216" spans="1:10" s="87" customFormat="1">
      <c r="A216" s="105"/>
      <c r="F216" s="86"/>
      <c r="G216" s="86"/>
      <c r="H216" s="86"/>
      <c r="I216" s="86"/>
      <c r="J216" s="86"/>
    </row>
    <row r="217" spans="1:10" s="87" customFormat="1">
      <c r="A217" s="105"/>
      <c r="F217" s="86"/>
      <c r="G217" s="86"/>
      <c r="H217" s="86"/>
      <c r="I217" s="86"/>
      <c r="J217" s="86"/>
    </row>
    <row r="218" spans="1:10" s="87" customFormat="1">
      <c r="A218" s="105"/>
      <c r="F218" s="86"/>
      <c r="G218" s="86"/>
      <c r="H218" s="86"/>
      <c r="I218" s="86"/>
      <c r="J218" s="86"/>
    </row>
    <row r="219" spans="1:10" s="87" customFormat="1">
      <c r="A219" s="105"/>
      <c r="F219" s="86"/>
      <c r="G219" s="86"/>
      <c r="H219" s="86"/>
      <c r="I219" s="86"/>
      <c r="J219" s="86"/>
    </row>
    <row r="220" spans="1:10" s="87" customFormat="1">
      <c r="A220" s="105"/>
      <c r="F220" s="86"/>
      <c r="G220" s="86"/>
      <c r="H220" s="86"/>
      <c r="I220" s="86"/>
      <c r="J220" s="86"/>
    </row>
    <row r="221" spans="1:10" s="87" customFormat="1">
      <c r="A221" s="105"/>
      <c r="F221" s="86"/>
      <c r="G221" s="86"/>
      <c r="H221" s="86"/>
      <c r="I221" s="86"/>
      <c r="J221" s="86"/>
    </row>
    <row r="222" spans="1:10" s="87" customFormat="1">
      <c r="A222" s="105"/>
      <c r="F222" s="86"/>
      <c r="G222" s="86"/>
      <c r="H222" s="86"/>
      <c r="I222" s="86"/>
      <c r="J222" s="86"/>
    </row>
    <row r="223" spans="1:10" s="87" customFormat="1">
      <c r="A223" s="105"/>
      <c r="F223" s="86"/>
      <c r="G223" s="86"/>
      <c r="H223" s="86"/>
      <c r="I223" s="86"/>
      <c r="J223" s="86"/>
    </row>
    <row r="224" spans="1:10" s="87" customFormat="1">
      <c r="A224" s="105"/>
      <c r="F224" s="86"/>
      <c r="G224" s="86"/>
      <c r="H224" s="86"/>
      <c r="I224" s="86"/>
      <c r="J224" s="86"/>
    </row>
    <row r="225" spans="1:10" s="87" customFormat="1">
      <c r="A225" s="105"/>
      <c r="F225" s="86"/>
      <c r="G225" s="86"/>
      <c r="H225" s="86"/>
      <c r="I225" s="86"/>
      <c r="J225" s="86"/>
    </row>
    <row r="226" spans="1:10" s="87" customFormat="1">
      <c r="A226" s="105"/>
      <c r="F226" s="86"/>
      <c r="G226" s="86"/>
      <c r="H226" s="86"/>
      <c r="I226" s="86"/>
      <c r="J226" s="86"/>
    </row>
    <row r="227" spans="1:10" s="87" customFormat="1">
      <c r="A227" s="105"/>
      <c r="F227" s="86"/>
      <c r="G227" s="86"/>
      <c r="H227" s="86"/>
      <c r="I227" s="86"/>
      <c r="J227" s="86"/>
    </row>
    <row r="228" spans="1:10" s="87" customFormat="1">
      <c r="A228" s="105"/>
      <c r="F228" s="86"/>
      <c r="G228" s="86"/>
      <c r="H228" s="86"/>
      <c r="I228" s="86"/>
      <c r="J228" s="86"/>
    </row>
    <row r="229" spans="1:10" s="87" customFormat="1">
      <c r="A229" s="105"/>
      <c r="F229" s="86"/>
      <c r="G229" s="86"/>
      <c r="H229" s="86"/>
      <c r="I229" s="86"/>
      <c r="J229" s="86"/>
    </row>
    <row r="230" spans="1:10" s="87" customFormat="1">
      <c r="A230" s="105"/>
      <c r="F230" s="86"/>
      <c r="G230" s="86"/>
      <c r="H230" s="86"/>
      <c r="I230" s="86"/>
      <c r="J230" s="86"/>
    </row>
    <row r="231" spans="1:10" s="87" customFormat="1">
      <c r="A231" s="105"/>
      <c r="F231" s="86"/>
      <c r="G231" s="86"/>
      <c r="H231" s="86"/>
      <c r="I231" s="86"/>
      <c r="J231" s="86"/>
    </row>
    <row r="232" spans="1:10" s="87" customFormat="1">
      <c r="A232" s="105"/>
      <c r="F232" s="86"/>
      <c r="G232" s="86"/>
      <c r="H232" s="86"/>
      <c r="I232" s="86"/>
      <c r="J232" s="86"/>
    </row>
    <row r="233" spans="1:10" s="87" customFormat="1">
      <c r="A233" s="105"/>
      <c r="F233" s="86"/>
      <c r="G233" s="86"/>
      <c r="H233" s="86"/>
      <c r="I233" s="86"/>
      <c r="J233" s="86"/>
    </row>
    <row r="234" spans="1:10" s="87" customFormat="1">
      <c r="A234" s="105"/>
      <c r="F234" s="86"/>
      <c r="G234" s="86"/>
      <c r="H234" s="86"/>
      <c r="I234" s="86"/>
      <c r="J234" s="86"/>
    </row>
    <row r="235" spans="1:10" s="87" customFormat="1">
      <c r="A235" s="105"/>
      <c r="F235" s="86"/>
      <c r="G235" s="86"/>
      <c r="H235" s="86"/>
      <c r="I235" s="86"/>
      <c r="J235" s="86"/>
    </row>
    <row r="236" spans="1:10" s="87" customFormat="1">
      <c r="A236" s="105"/>
      <c r="F236" s="86"/>
      <c r="G236" s="86"/>
      <c r="H236" s="86"/>
      <c r="I236" s="86"/>
      <c r="J236" s="86"/>
    </row>
    <row r="237" spans="1:10" s="87" customFormat="1">
      <c r="A237" s="105"/>
      <c r="F237" s="86"/>
      <c r="G237" s="86"/>
      <c r="H237" s="86"/>
      <c r="I237" s="86"/>
      <c r="J237" s="86"/>
    </row>
    <row r="238" spans="1:10" s="87" customFormat="1">
      <c r="A238" s="105"/>
      <c r="F238" s="86"/>
      <c r="G238" s="86"/>
      <c r="H238" s="86"/>
      <c r="I238" s="86"/>
      <c r="J238" s="86"/>
    </row>
    <row r="239" spans="1:10" s="87" customFormat="1">
      <c r="A239" s="105"/>
      <c r="F239" s="86"/>
      <c r="G239" s="86"/>
      <c r="H239" s="86"/>
      <c r="I239" s="86"/>
      <c r="J239" s="86"/>
    </row>
    <row r="240" spans="1:10" s="87" customFormat="1">
      <c r="A240" s="105"/>
      <c r="F240" s="86"/>
      <c r="G240" s="86"/>
      <c r="H240" s="86"/>
      <c r="I240" s="86"/>
      <c r="J240" s="86"/>
    </row>
    <row r="241" spans="1:10" s="87" customFormat="1">
      <c r="A241" s="105"/>
      <c r="F241" s="86"/>
      <c r="G241" s="86"/>
      <c r="H241" s="86"/>
      <c r="I241" s="86"/>
      <c r="J241" s="86"/>
    </row>
    <row r="242" spans="1:10" s="87" customFormat="1">
      <c r="A242" s="105"/>
      <c r="F242" s="86"/>
      <c r="G242" s="86"/>
      <c r="H242" s="86"/>
      <c r="I242" s="86"/>
      <c r="J242" s="86"/>
    </row>
    <row r="243" spans="1:10" s="87" customFormat="1">
      <c r="A243" s="105"/>
      <c r="F243" s="86"/>
      <c r="G243" s="86"/>
      <c r="H243" s="86"/>
      <c r="I243" s="86"/>
      <c r="J243" s="86"/>
    </row>
    <row r="244" spans="1:10" s="87" customFormat="1">
      <c r="A244" s="105"/>
      <c r="F244" s="86"/>
      <c r="G244" s="86"/>
      <c r="H244" s="86"/>
      <c r="I244" s="86"/>
      <c r="J244" s="86"/>
    </row>
    <row r="245" spans="1:10" s="87" customFormat="1">
      <c r="A245" s="105"/>
      <c r="F245" s="86"/>
      <c r="G245" s="86"/>
      <c r="H245" s="86"/>
      <c r="I245" s="86"/>
      <c r="J245" s="86"/>
    </row>
    <row r="246" spans="1:10" s="87" customFormat="1">
      <c r="A246" s="105"/>
      <c r="F246" s="86"/>
      <c r="G246" s="86"/>
      <c r="H246" s="86"/>
      <c r="I246" s="86"/>
      <c r="J246" s="86"/>
    </row>
    <row r="247" spans="1:10" s="87" customFormat="1">
      <c r="A247" s="105"/>
      <c r="F247" s="86"/>
      <c r="G247" s="86"/>
      <c r="H247" s="86"/>
      <c r="I247" s="86"/>
      <c r="J247" s="86"/>
    </row>
    <row r="248" spans="1:10" s="87" customFormat="1">
      <c r="A248" s="105"/>
      <c r="F248" s="86"/>
      <c r="G248" s="86"/>
      <c r="H248" s="86"/>
      <c r="I248" s="86"/>
      <c r="J248" s="86"/>
    </row>
    <row r="249" spans="1:10" s="87" customFormat="1">
      <c r="A249" s="105"/>
      <c r="F249" s="86"/>
      <c r="G249" s="86"/>
      <c r="H249" s="86"/>
      <c r="I249" s="86"/>
      <c r="J249" s="86"/>
    </row>
    <row r="250" spans="1:10" s="87" customFormat="1">
      <c r="A250" s="105"/>
      <c r="F250" s="86"/>
      <c r="G250" s="86"/>
      <c r="H250" s="86"/>
      <c r="I250" s="86"/>
      <c r="J250" s="86"/>
    </row>
    <row r="251" spans="1:10" s="87" customFormat="1">
      <c r="A251" s="105"/>
      <c r="F251" s="86"/>
      <c r="G251" s="86"/>
      <c r="H251" s="86"/>
      <c r="I251" s="86"/>
      <c r="J251" s="86"/>
    </row>
    <row r="252" spans="1:10" s="87" customFormat="1">
      <c r="A252" s="105"/>
      <c r="F252" s="86"/>
      <c r="G252" s="86"/>
      <c r="H252" s="86"/>
      <c r="I252" s="86"/>
      <c r="J252" s="86"/>
    </row>
    <row r="253" spans="1:10" s="87" customFormat="1">
      <c r="A253" s="105"/>
      <c r="F253" s="86"/>
      <c r="G253" s="86"/>
      <c r="H253" s="86"/>
      <c r="I253" s="86"/>
      <c r="J253" s="86"/>
    </row>
    <row r="254" spans="1:10" s="87" customFormat="1">
      <c r="A254" s="105"/>
      <c r="F254" s="86"/>
      <c r="G254" s="86"/>
      <c r="H254" s="86"/>
      <c r="I254" s="86"/>
      <c r="J254" s="86"/>
    </row>
    <row r="255" spans="1:10" s="87" customFormat="1">
      <c r="A255" s="105"/>
      <c r="F255" s="86"/>
      <c r="G255" s="86"/>
      <c r="H255" s="86"/>
      <c r="I255" s="86"/>
      <c r="J255" s="86"/>
    </row>
    <row r="256" spans="1:10" s="87" customFormat="1">
      <c r="A256" s="105"/>
      <c r="F256" s="86"/>
      <c r="G256" s="86"/>
      <c r="H256" s="86"/>
      <c r="I256" s="86"/>
      <c r="J256" s="86"/>
    </row>
    <row r="257" spans="1:10" s="87" customFormat="1">
      <c r="A257" s="105"/>
      <c r="F257" s="86"/>
      <c r="G257" s="86"/>
      <c r="H257" s="86"/>
      <c r="I257" s="86"/>
      <c r="J257" s="86"/>
    </row>
    <row r="258" spans="1:10" s="87" customFormat="1">
      <c r="A258" s="105"/>
      <c r="F258" s="86"/>
      <c r="G258" s="86"/>
      <c r="H258" s="86"/>
      <c r="I258" s="86"/>
      <c r="J258" s="86"/>
    </row>
    <row r="259" spans="1:10" s="87" customFormat="1">
      <c r="A259" s="105"/>
      <c r="F259" s="86"/>
      <c r="G259" s="86"/>
      <c r="H259" s="86"/>
      <c r="I259" s="86"/>
      <c r="J259" s="86"/>
    </row>
    <row r="260" spans="1:10" s="87" customFormat="1">
      <c r="A260" s="105"/>
      <c r="F260" s="86"/>
      <c r="G260" s="86"/>
      <c r="H260" s="86"/>
      <c r="I260" s="86"/>
      <c r="J260" s="86"/>
    </row>
    <row r="261" spans="1:10" s="87" customFormat="1">
      <c r="A261" s="105"/>
      <c r="F261" s="86"/>
      <c r="G261" s="86"/>
      <c r="H261" s="86"/>
      <c r="I261" s="86"/>
      <c r="J261" s="86"/>
    </row>
    <row r="262" spans="1:10" s="87" customFormat="1">
      <c r="A262" s="105"/>
      <c r="F262" s="86"/>
      <c r="G262" s="86"/>
      <c r="H262" s="86"/>
      <c r="I262" s="86"/>
      <c r="J262" s="86"/>
    </row>
    <row r="263" spans="1:10" s="87" customFormat="1">
      <c r="A263" s="105"/>
      <c r="F263" s="86"/>
      <c r="G263" s="86"/>
      <c r="H263" s="86"/>
      <c r="I263" s="86"/>
      <c r="J263" s="86"/>
    </row>
    <row r="264" spans="1:10" s="87" customFormat="1">
      <c r="A264" s="105"/>
      <c r="F264" s="86"/>
      <c r="G264" s="86"/>
      <c r="H264" s="86"/>
      <c r="I264" s="86"/>
      <c r="J264" s="86"/>
    </row>
    <row r="265" spans="1:10" s="87" customFormat="1">
      <c r="A265" s="105"/>
      <c r="F265" s="86"/>
      <c r="G265" s="86"/>
      <c r="H265" s="86"/>
      <c r="I265" s="86"/>
      <c r="J265" s="86"/>
    </row>
    <row r="266" spans="1:10" s="87" customFormat="1">
      <c r="A266" s="105"/>
      <c r="F266" s="86"/>
      <c r="G266" s="86"/>
      <c r="H266" s="86"/>
      <c r="I266" s="86"/>
      <c r="J266" s="86"/>
    </row>
    <row r="267" spans="1:10" s="87" customFormat="1">
      <c r="A267" s="105"/>
      <c r="F267" s="86"/>
      <c r="G267" s="86"/>
      <c r="H267" s="86"/>
      <c r="I267" s="86"/>
      <c r="J267" s="86"/>
    </row>
    <row r="268" spans="1:10" s="87" customFormat="1">
      <c r="A268" s="105"/>
      <c r="F268" s="86"/>
      <c r="G268" s="86"/>
      <c r="H268" s="86"/>
      <c r="I268" s="86"/>
      <c r="J268" s="86"/>
    </row>
    <row r="269" spans="1:10" s="87" customFormat="1">
      <c r="A269" s="105"/>
      <c r="F269" s="86"/>
      <c r="G269" s="86"/>
      <c r="H269" s="86"/>
      <c r="I269" s="86"/>
      <c r="J269" s="86"/>
    </row>
    <row r="270" spans="1:10" s="87" customFormat="1">
      <c r="A270" s="105"/>
      <c r="F270" s="86"/>
      <c r="G270" s="86"/>
      <c r="H270" s="86"/>
      <c r="I270" s="86"/>
      <c r="J270" s="86"/>
    </row>
    <row r="271" spans="1:10" s="87" customFormat="1">
      <c r="A271" s="105"/>
      <c r="F271" s="86"/>
      <c r="G271" s="86"/>
      <c r="H271" s="86"/>
      <c r="I271" s="86"/>
      <c r="J271" s="86"/>
    </row>
    <row r="272" spans="1:10" s="87" customFormat="1">
      <c r="A272" s="105"/>
      <c r="F272" s="86"/>
      <c r="G272" s="86"/>
      <c r="H272" s="86"/>
      <c r="I272" s="86"/>
      <c r="J272" s="86"/>
    </row>
    <row r="273" spans="1:10" s="87" customFormat="1">
      <c r="A273" s="105"/>
      <c r="F273" s="86"/>
      <c r="G273" s="86"/>
      <c r="H273" s="86"/>
      <c r="I273" s="86"/>
      <c r="J273" s="86"/>
    </row>
    <row r="274" spans="1:10" s="87" customFormat="1">
      <c r="A274" s="105"/>
      <c r="F274" s="86"/>
      <c r="G274" s="86"/>
      <c r="H274" s="86"/>
      <c r="I274" s="86"/>
      <c r="J274" s="86"/>
    </row>
    <row r="275" spans="1:10" s="87" customFormat="1">
      <c r="A275" s="105"/>
      <c r="F275" s="86"/>
      <c r="G275" s="86"/>
      <c r="H275" s="86"/>
      <c r="I275" s="86"/>
      <c r="J275" s="86"/>
    </row>
    <row r="276" spans="1:10" s="87" customFormat="1">
      <c r="A276" s="105"/>
      <c r="F276" s="86"/>
      <c r="G276" s="86"/>
      <c r="H276" s="86"/>
      <c r="I276" s="86"/>
      <c r="J276" s="86"/>
    </row>
    <row r="277" spans="1:10" s="87" customFormat="1">
      <c r="A277" s="105"/>
      <c r="F277" s="86"/>
      <c r="G277" s="86"/>
      <c r="H277" s="86"/>
      <c r="I277" s="86"/>
      <c r="J277" s="86"/>
    </row>
    <row r="278" spans="1:10" s="87" customFormat="1">
      <c r="A278" s="105"/>
      <c r="F278" s="86"/>
      <c r="G278" s="86"/>
      <c r="H278" s="86"/>
      <c r="I278" s="86"/>
      <c r="J278" s="86"/>
    </row>
    <row r="279" spans="1:10" s="87" customFormat="1">
      <c r="A279" s="105"/>
      <c r="F279" s="86"/>
      <c r="G279" s="86"/>
      <c r="H279" s="86"/>
      <c r="I279" s="86"/>
      <c r="J279" s="86"/>
    </row>
    <row r="280" spans="1:10" s="87" customFormat="1">
      <c r="A280" s="105"/>
      <c r="F280" s="86"/>
      <c r="G280" s="86"/>
      <c r="H280" s="86"/>
      <c r="I280" s="86"/>
      <c r="J280" s="86"/>
    </row>
  </sheetData>
  <mergeCells count="68">
    <mergeCell ref="A1:I1"/>
    <mergeCell ref="I46:J46"/>
    <mergeCell ref="C129:F129"/>
    <mergeCell ref="H129:J129"/>
    <mergeCell ref="C128:F128"/>
    <mergeCell ref="H128:J128"/>
    <mergeCell ref="A75:J75"/>
    <mergeCell ref="A13:B13"/>
    <mergeCell ref="G8:J8"/>
    <mergeCell ref="A2:B6"/>
    <mergeCell ref="G11:J11"/>
    <mergeCell ref="A40:J40"/>
    <mergeCell ref="A39:J39"/>
    <mergeCell ref="B34:F34"/>
    <mergeCell ref="B35:F35"/>
    <mergeCell ref="B26:F26"/>
    <mergeCell ref="A116:J116"/>
    <mergeCell ref="A91:J91"/>
    <mergeCell ref="A70:J70"/>
    <mergeCell ref="E42:E43"/>
    <mergeCell ref="D42:D43"/>
    <mergeCell ref="A83:J83"/>
    <mergeCell ref="A107:J107"/>
    <mergeCell ref="C42:C43"/>
    <mergeCell ref="I43:J43"/>
    <mergeCell ref="A42:A43"/>
    <mergeCell ref="B42:B43"/>
    <mergeCell ref="F42:F43"/>
    <mergeCell ref="A45:J45"/>
    <mergeCell ref="A85:J85"/>
    <mergeCell ref="I44:J44"/>
    <mergeCell ref="I47:J47"/>
    <mergeCell ref="I73:J73"/>
    <mergeCell ref="A14:B14"/>
    <mergeCell ref="A11:B11"/>
    <mergeCell ref="G15:J15"/>
    <mergeCell ref="G18:J18"/>
    <mergeCell ref="G19:J19"/>
    <mergeCell ref="F14:I14"/>
    <mergeCell ref="F16:I16"/>
    <mergeCell ref="A17:B17"/>
    <mergeCell ref="G17:J17"/>
    <mergeCell ref="B23:F23"/>
    <mergeCell ref="B33:G33"/>
    <mergeCell ref="G30:H30"/>
    <mergeCell ref="G31:H31"/>
    <mergeCell ref="I51:J51"/>
    <mergeCell ref="I52:J52"/>
    <mergeCell ref="B24:G24"/>
    <mergeCell ref="B28:F28"/>
    <mergeCell ref="B27:F27"/>
    <mergeCell ref="B31:F31"/>
    <mergeCell ref="B30:F30"/>
    <mergeCell ref="B29:F29"/>
    <mergeCell ref="I61:J61"/>
    <mergeCell ref="I63:J63"/>
    <mergeCell ref="I71:J71"/>
    <mergeCell ref="I72:J72"/>
    <mergeCell ref="B25:F25"/>
    <mergeCell ref="I59:J59"/>
    <mergeCell ref="I60:J60"/>
    <mergeCell ref="I56:J56"/>
    <mergeCell ref="I57:J57"/>
    <mergeCell ref="I58:J58"/>
    <mergeCell ref="G42:J42"/>
    <mergeCell ref="I48:J48"/>
    <mergeCell ref="I49:J49"/>
    <mergeCell ref="I50:J50"/>
  </mergeCells>
  <phoneticPr fontId="3" type="noConversion"/>
  <pageMargins left="0.23622047244094491" right="0.15748031496062992" top="0.19685039370078741" bottom="0.19685039370078741" header="0.39370078740157483" footer="0.19685039370078741"/>
  <pageSetup paperSize="9" scale="65" orientation="landscape" r:id="rId1"/>
  <headerFooter alignWithMargins="0"/>
  <ignoredErrors>
    <ignoredError sqref="B108:B115 B117:B125" numberStoredAsText="1"/>
    <ignoredError sqref="C102:D102 E102" formulaRange="1"/>
    <ignoredError sqref="J86 C86 C87 C55:F55 G55:J55 C90 C54:E54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K324"/>
  <sheetViews>
    <sheetView view="pageBreakPreview" zoomScale="75" zoomScaleNormal="75" zoomScaleSheetLayoutView="75" workbookViewId="0">
      <selection activeCell="A4" sqref="A4:A5"/>
    </sheetView>
  </sheetViews>
  <sheetFormatPr defaultColWidth="9.109375" defaultRowHeight="21"/>
  <cols>
    <col min="1" max="1" width="95.5546875" style="66" customWidth="1"/>
    <col min="2" max="2" width="14.88671875" style="65" customWidth="1"/>
    <col min="3" max="3" width="18.109375" style="65" customWidth="1"/>
    <col min="4" max="4" width="18" style="65" customWidth="1"/>
    <col min="5" max="5" width="18.5546875" style="65" customWidth="1"/>
    <col min="6" max="6" width="19.109375" style="66" customWidth="1"/>
    <col min="7" max="7" width="18" style="66" customWidth="1"/>
    <col min="8" max="8" width="18.44140625" style="66" customWidth="1"/>
    <col min="9" max="9" width="19" style="66" customWidth="1"/>
    <col min="10" max="10" width="18.109375" style="66" customWidth="1"/>
    <col min="11" max="11" width="29.5546875" style="66" customWidth="1"/>
    <col min="12" max="16384" width="9.109375" style="66"/>
  </cols>
  <sheetData>
    <row r="1" spans="1:11">
      <c r="A1" s="296"/>
      <c r="B1" s="548"/>
      <c r="C1" s="548"/>
      <c r="D1" s="548"/>
      <c r="E1" s="548"/>
      <c r="F1" s="296"/>
      <c r="G1" s="296"/>
      <c r="H1" s="296"/>
      <c r="I1" s="296"/>
      <c r="J1" s="296"/>
      <c r="K1" s="549" t="s">
        <v>355</v>
      </c>
    </row>
    <row r="2" spans="1:11" ht="22.8">
      <c r="A2" s="550" t="s">
        <v>171</v>
      </c>
      <c r="B2" s="550"/>
      <c r="C2" s="550"/>
      <c r="D2" s="550"/>
      <c r="E2" s="550"/>
      <c r="F2" s="550"/>
      <c r="G2" s="550"/>
      <c r="H2" s="550"/>
      <c r="I2" s="550"/>
      <c r="J2" s="550"/>
      <c r="K2" s="550"/>
    </row>
    <row r="3" spans="1:11" ht="26.25" customHeight="1">
      <c r="A3" s="551"/>
      <c r="B3" s="552"/>
      <c r="C3" s="551"/>
      <c r="D3" s="551"/>
      <c r="E3" s="552"/>
      <c r="F3" s="551"/>
      <c r="G3" s="551"/>
      <c r="H3" s="551"/>
      <c r="I3" s="551"/>
      <c r="J3" s="553" t="s">
        <v>359</v>
      </c>
      <c r="K3" s="296"/>
    </row>
    <row r="4" spans="1:11" ht="36" customHeight="1">
      <c r="A4" s="554" t="s">
        <v>166</v>
      </c>
      <c r="B4" s="555" t="s">
        <v>17</v>
      </c>
      <c r="C4" s="556" t="s">
        <v>517</v>
      </c>
      <c r="D4" s="556" t="s">
        <v>518</v>
      </c>
      <c r="E4" s="557" t="s">
        <v>514</v>
      </c>
      <c r="F4" s="556" t="s">
        <v>519</v>
      </c>
      <c r="G4" s="555" t="s">
        <v>333</v>
      </c>
      <c r="H4" s="555"/>
      <c r="I4" s="555"/>
      <c r="J4" s="555"/>
      <c r="K4" s="555" t="s">
        <v>156</v>
      </c>
    </row>
    <row r="5" spans="1:11" ht="72" customHeight="1">
      <c r="A5" s="554"/>
      <c r="B5" s="555"/>
      <c r="C5" s="558"/>
      <c r="D5" s="558"/>
      <c r="E5" s="559"/>
      <c r="F5" s="558"/>
      <c r="G5" s="560" t="s">
        <v>129</v>
      </c>
      <c r="H5" s="560" t="s">
        <v>130</v>
      </c>
      <c r="I5" s="560" t="s">
        <v>131</v>
      </c>
      <c r="J5" s="560" t="s">
        <v>63</v>
      </c>
      <c r="K5" s="555"/>
    </row>
    <row r="6" spans="1:11" ht="30.75" customHeight="1">
      <c r="A6" s="561">
        <v>1</v>
      </c>
      <c r="B6" s="274">
        <v>2</v>
      </c>
      <c r="C6" s="274">
        <v>3</v>
      </c>
      <c r="D6" s="274">
        <v>4</v>
      </c>
      <c r="E6" s="274">
        <v>5</v>
      </c>
      <c r="F6" s="274">
        <v>6</v>
      </c>
      <c r="G6" s="274">
        <v>7</v>
      </c>
      <c r="H6" s="274">
        <v>8</v>
      </c>
      <c r="I6" s="274">
        <v>9</v>
      </c>
      <c r="J6" s="274">
        <v>10</v>
      </c>
      <c r="K6" s="274">
        <v>11</v>
      </c>
    </row>
    <row r="7" spans="1:11" s="112" customFormat="1" ht="33" customHeight="1">
      <c r="A7" s="562" t="s">
        <v>170</v>
      </c>
      <c r="B7" s="563"/>
      <c r="C7" s="563"/>
      <c r="D7" s="563"/>
      <c r="E7" s="563"/>
      <c r="F7" s="563"/>
      <c r="G7" s="563"/>
      <c r="H7" s="563"/>
      <c r="I7" s="563"/>
      <c r="J7" s="563"/>
      <c r="K7" s="564"/>
    </row>
    <row r="8" spans="1:11" s="112" customFormat="1" ht="29.25" customHeight="1">
      <c r="A8" s="565" t="s">
        <v>141</v>
      </c>
      <c r="B8" s="566">
        <v>1000</v>
      </c>
      <c r="C8" s="138">
        <v>1635.2</v>
      </c>
      <c r="D8" s="138">
        <v>2784.8</v>
      </c>
      <c r="E8" s="138">
        <v>2243.6</v>
      </c>
      <c r="F8" s="138">
        <f>SUM(G8:J8)</f>
        <v>2692.4</v>
      </c>
      <c r="G8" s="138">
        <v>673.1</v>
      </c>
      <c r="H8" s="138">
        <v>673.1</v>
      </c>
      <c r="I8" s="138">
        <v>673.1</v>
      </c>
      <c r="J8" s="138">
        <v>673.1</v>
      </c>
      <c r="K8" s="567"/>
    </row>
    <row r="9" spans="1:11" s="112" customFormat="1" ht="29.25" customHeight="1">
      <c r="A9" s="565" t="s">
        <v>122</v>
      </c>
      <c r="B9" s="566">
        <v>1010</v>
      </c>
      <c r="C9" s="138">
        <f>SUM(C10:C17)</f>
        <v>-908.40000000000009</v>
      </c>
      <c r="D9" s="138">
        <f>SUM(D10:D17)</f>
        <v>-1722</v>
      </c>
      <c r="E9" s="138">
        <f>SUM(E10:E17)</f>
        <v>-2411.1000000000004</v>
      </c>
      <c r="F9" s="138">
        <f>SUM(G9:J9)</f>
        <v>-2910.0000000000005</v>
      </c>
      <c r="G9" s="138">
        <f>SUM(G10:G17)</f>
        <v>-727.50000000000011</v>
      </c>
      <c r="H9" s="138">
        <f>SUM(H10:H17)</f>
        <v>-727.50000000000011</v>
      </c>
      <c r="I9" s="138">
        <f>SUM(I10:I17)</f>
        <v>-727.50000000000011</v>
      </c>
      <c r="J9" s="138">
        <f>SUM(J10:J17)</f>
        <v>-727.50000000000011</v>
      </c>
      <c r="K9" s="567"/>
    </row>
    <row r="10" spans="1:11" s="67" customFormat="1" ht="30.75" customHeight="1">
      <c r="A10" s="568" t="s">
        <v>308</v>
      </c>
      <c r="B10" s="274">
        <v>1011</v>
      </c>
      <c r="C10" s="137">
        <v>-129.6</v>
      </c>
      <c r="D10" s="137">
        <v>-60</v>
      </c>
      <c r="E10" s="137">
        <v>-189.4</v>
      </c>
      <c r="F10" s="137">
        <f>SUM(G10:J10)</f>
        <v>-252</v>
      </c>
      <c r="G10" s="137">
        <v>-63</v>
      </c>
      <c r="H10" s="137">
        <v>-63</v>
      </c>
      <c r="I10" s="137">
        <v>-63</v>
      </c>
      <c r="J10" s="137">
        <v>-63</v>
      </c>
      <c r="K10" s="569"/>
    </row>
    <row r="11" spans="1:11" s="67" customFormat="1" ht="30.75" customHeight="1">
      <c r="A11" s="568" t="s">
        <v>435</v>
      </c>
      <c r="B11" s="274">
        <v>1012</v>
      </c>
      <c r="C11" s="137">
        <v>-94.7</v>
      </c>
      <c r="D11" s="137">
        <v>-300</v>
      </c>
      <c r="E11" s="137">
        <v>-424.4</v>
      </c>
      <c r="F11" s="137">
        <f t="shared" ref="F11:F17" si="0">SUM(G11:J11)</f>
        <v>-340</v>
      </c>
      <c r="G11" s="137">
        <v>-85</v>
      </c>
      <c r="H11" s="137">
        <v>-85</v>
      </c>
      <c r="I11" s="137">
        <v>-85</v>
      </c>
      <c r="J11" s="137">
        <v>-85</v>
      </c>
      <c r="K11" s="569"/>
    </row>
    <row r="12" spans="1:11" s="67" customFormat="1" ht="30.75" customHeight="1">
      <c r="A12" s="568" t="s">
        <v>309</v>
      </c>
      <c r="B12" s="274">
        <v>1013</v>
      </c>
      <c r="C12" s="137">
        <v>-276.2</v>
      </c>
      <c r="D12" s="137">
        <v>-260</v>
      </c>
      <c r="E12" s="137">
        <v>-712</v>
      </c>
      <c r="F12" s="137">
        <f t="shared" si="0"/>
        <v>-854.4</v>
      </c>
      <c r="G12" s="137">
        <v>-213.6</v>
      </c>
      <c r="H12" s="137">
        <v>-213.6</v>
      </c>
      <c r="I12" s="137">
        <v>-213.6</v>
      </c>
      <c r="J12" s="137">
        <v>-213.6</v>
      </c>
      <c r="K12" s="569"/>
    </row>
    <row r="13" spans="1:11" s="67" customFormat="1" ht="30.75" customHeight="1">
      <c r="A13" s="568" t="s">
        <v>5</v>
      </c>
      <c r="B13" s="274">
        <v>1014</v>
      </c>
      <c r="C13" s="137">
        <v>-164.5</v>
      </c>
      <c r="D13" s="137">
        <v>-730.4</v>
      </c>
      <c r="E13" s="137">
        <v>-689</v>
      </c>
      <c r="F13" s="137">
        <f t="shared" si="0"/>
        <v>-730.4</v>
      </c>
      <c r="G13" s="137">
        <v>-182.6</v>
      </c>
      <c r="H13" s="137">
        <v>-182.6</v>
      </c>
      <c r="I13" s="137">
        <v>-182.6</v>
      </c>
      <c r="J13" s="137">
        <v>-182.6</v>
      </c>
      <c r="K13" s="569"/>
    </row>
    <row r="14" spans="1:11" s="67" customFormat="1" ht="30.75" customHeight="1">
      <c r="A14" s="568" t="s">
        <v>6</v>
      </c>
      <c r="B14" s="274">
        <v>1015</v>
      </c>
      <c r="C14" s="137">
        <v>-45.7</v>
      </c>
      <c r="D14" s="137">
        <v>-160.80000000000001</v>
      </c>
      <c r="E14" s="137">
        <v>-151.5</v>
      </c>
      <c r="F14" s="137">
        <f t="shared" si="0"/>
        <v>-160.80000000000001</v>
      </c>
      <c r="G14" s="137">
        <v>-40.200000000000003</v>
      </c>
      <c r="H14" s="137">
        <v>-40.200000000000003</v>
      </c>
      <c r="I14" s="137">
        <v>-40.200000000000003</v>
      </c>
      <c r="J14" s="137">
        <v>-40.200000000000003</v>
      </c>
      <c r="K14" s="569"/>
    </row>
    <row r="15" spans="1:11" s="67" customFormat="1" ht="57.75" customHeight="1">
      <c r="A15" s="568" t="s">
        <v>310</v>
      </c>
      <c r="B15" s="274">
        <v>1016</v>
      </c>
      <c r="C15" s="137">
        <v>-64.900000000000006</v>
      </c>
      <c r="D15" s="137">
        <v>-44</v>
      </c>
      <c r="E15" s="137">
        <v>-83</v>
      </c>
      <c r="F15" s="137">
        <f t="shared" si="0"/>
        <v>-432</v>
      </c>
      <c r="G15" s="137">
        <v>-108</v>
      </c>
      <c r="H15" s="137">
        <v>-108</v>
      </c>
      <c r="I15" s="137">
        <v>-108</v>
      </c>
      <c r="J15" s="137">
        <v>-108</v>
      </c>
      <c r="K15" s="569"/>
    </row>
    <row r="16" spans="1:11" s="67" customFormat="1" ht="30.75" customHeight="1">
      <c r="A16" s="568" t="s">
        <v>311</v>
      </c>
      <c r="B16" s="274">
        <v>1017</v>
      </c>
      <c r="C16" s="137"/>
      <c r="D16" s="137">
        <v>-27.6</v>
      </c>
      <c r="E16" s="137">
        <v>-13.8</v>
      </c>
      <c r="F16" s="137">
        <f t="shared" si="0"/>
        <v>-35.6</v>
      </c>
      <c r="G16" s="137">
        <v>-8.9</v>
      </c>
      <c r="H16" s="137">
        <v>-8.9</v>
      </c>
      <c r="I16" s="137">
        <v>-8.9</v>
      </c>
      <c r="J16" s="137">
        <v>-8.9</v>
      </c>
      <c r="K16" s="569"/>
    </row>
    <row r="17" spans="1:11" s="67" customFormat="1" ht="30.75" customHeight="1">
      <c r="A17" s="568" t="s">
        <v>312</v>
      </c>
      <c r="B17" s="274">
        <v>1018</v>
      </c>
      <c r="C17" s="137">
        <f>'Розшифровка до Формування '!C7</f>
        <v>-132.80000000000001</v>
      </c>
      <c r="D17" s="137">
        <f>'Розшифровка до Формування '!D7</f>
        <v>-139.19999999999999</v>
      </c>
      <c r="E17" s="137">
        <f>'Розшифровка до Формування '!E7</f>
        <v>-148</v>
      </c>
      <c r="F17" s="137">
        <f t="shared" si="0"/>
        <v>-104.80000000000001</v>
      </c>
      <c r="G17" s="137">
        <f>'Розшифровка до Формування '!G7</f>
        <v>-26.200000000000003</v>
      </c>
      <c r="H17" s="137">
        <f>'Розшифровка до Формування '!H7</f>
        <v>-26.200000000000003</v>
      </c>
      <c r="I17" s="137">
        <f>'Розшифровка до Формування '!I7</f>
        <v>-26.200000000000003</v>
      </c>
      <c r="J17" s="137">
        <f>'Розшифровка до Формування '!J7</f>
        <v>-26.200000000000003</v>
      </c>
      <c r="K17" s="569"/>
    </row>
    <row r="18" spans="1:11" s="112" customFormat="1" ht="29.25" customHeight="1">
      <c r="A18" s="565" t="s">
        <v>22</v>
      </c>
      <c r="B18" s="566">
        <v>1020</v>
      </c>
      <c r="C18" s="138">
        <f>SUM(C8,C9)</f>
        <v>726.8</v>
      </c>
      <c r="D18" s="138">
        <f t="shared" ref="D18:E18" si="1">SUM(D8,D9)</f>
        <v>1062.8000000000002</v>
      </c>
      <c r="E18" s="138">
        <f t="shared" si="1"/>
        <v>-167.50000000000045</v>
      </c>
      <c r="F18" s="138">
        <f t="shared" ref="F18:J18" si="2">SUM(F8,F9)</f>
        <v>-217.60000000000036</v>
      </c>
      <c r="G18" s="138">
        <f t="shared" si="2"/>
        <v>-54.400000000000091</v>
      </c>
      <c r="H18" s="138">
        <f t="shared" si="2"/>
        <v>-54.400000000000091</v>
      </c>
      <c r="I18" s="138">
        <f t="shared" si="2"/>
        <v>-54.400000000000091</v>
      </c>
      <c r="J18" s="138">
        <f t="shared" si="2"/>
        <v>-54.400000000000091</v>
      </c>
      <c r="K18" s="567"/>
    </row>
    <row r="19" spans="1:11" s="67" customFormat="1" ht="30.75" customHeight="1">
      <c r="A19" s="565" t="s">
        <v>152</v>
      </c>
      <c r="B19" s="570">
        <v>1030</v>
      </c>
      <c r="C19" s="138">
        <f>SUM(C20:C37,C39)</f>
        <v>-806.6</v>
      </c>
      <c r="D19" s="138">
        <f>SUM(D20:D37,D39)</f>
        <v>-778.9</v>
      </c>
      <c r="E19" s="138">
        <f>SUM(E20:E37,E39)</f>
        <v>-433.20000000000005</v>
      </c>
      <c r="F19" s="138">
        <f t="shared" ref="F19:F39" si="3">SUM(G19:J19)</f>
        <v>-1062</v>
      </c>
      <c r="G19" s="138">
        <f>SUM(G20:G37,G39)</f>
        <v>-265.5</v>
      </c>
      <c r="H19" s="138">
        <f>SUM(H20:H37,H39)</f>
        <v>-265.5</v>
      </c>
      <c r="I19" s="138">
        <f>SUM(I20:I37,I39)</f>
        <v>-265.5</v>
      </c>
      <c r="J19" s="138">
        <f>SUM(J20:J37,J39)</f>
        <v>-265.5</v>
      </c>
      <c r="K19" s="567"/>
    </row>
    <row r="20" spans="1:11" s="67" customFormat="1" ht="30.75" customHeight="1">
      <c r="A20" s="568" t="s">
        <v>88</v>
      </c>
      <c r="B20" s="274">
        <v>1031</v>
      </c>
      <c r="C20" s="137">
        <v>0</v>
      </c>
      <c r="D20" s="137">
        <v>-30</v>
      </c>
      <c r="E20" s="137" t="s">
        <v>202</v>
      </c>
      <c r="F20" s="137">
        <f t="shared" si="3"/>
        <v>0</v>
      </c>
      <c r="G20" s="137">
        <v>0</v>
      </c>
      <c r="H20" s="137">
        <v>0</v>
      </c>
      <c r="I20" s="137">
        <v>0</v>
      </c>
      <c r="J20" s="137">
        <v>0</v>
      </c>
      <c r="K20" s="569"/>
    </row>
    <row r="21" spans="1:11" s="67" customFormat="1" ht="30.75" customHeight="1">
      <c r="A21" s="568" t="s">
        <v>142</v>
      </c>
      <c r="B21" s="274">
        <v>1032</v>
      </c>
      <c r="C21" s="137" t="s">
        <v>202</v>
      </c>
      <c r="D21" s="137" t="s">
        <v>202</v>
      </c>
      <c r="E21" s="137" t="s">
        <v>202</v>
      </c>
      <c r="F21" s="137">
        <f t="shared" si="3"/>
        <v>0</v>
      </c>
      <c r="G21" s="137" t="s">
        <v>202</v>
      </c>
      <c r="H21" s="137" t="s">
        <v>202</v>
      </c>
      <c r="I21" s="137" t="s">
        <v>202</v>
      </c>
      <c r="J21" s="137" t="s">
        <v>202</v>
      </c>
      <c r="K21" s="569"/>
    </row>
    <row r="22" spans="1:11" s="67" customFormat="1" ht="30.75" customHeight="1">
      <c r="A22" s="568" t="s">
        <v>21</v>
      </c>
      <c r="B22" s="274">
        <v>1033</v>
      </c>
      <c r="C22" s="137" t="s">
        <v>202</v>
      </c>
      <c r="D22" s="137" t="s">
        <v>202</v>
      </c>
      <c r="E22" s="137" t="s">
        <v>202</v>
      </c>
      <c r="F22" s="137">
        <f t="shared" si="3"/>
        <v>0</v>
      </c>
      <c r="G22" s="137" t="s">
        <v>202</v>
      </c>
      <c r="H22" s="137" t="s">
        <v>202</v>
      </c>
      <c r="I22" s="137" t="s">
        <v>202</v>
      </c>
      <c r="J22" s="137" t="s">
        <v>202</v>
      </c>
      <c r="K22" s="569"/>
    </row>
    <row r="23" spans="1:11" s="67" customFormat="1" ht="30.75" customHeight="1">
      <c r="A23" s="568" t="s">
        <v>31</v>
      </c>
      <c r="B23" s="274">
        <v>1034</v>
      </c>
      <c r="C23" s="137" t="s">
        <v>202</v>
      </c>
      <c r="D23" s="137" t="s">
        <v>202</v>
      </c>
      <c r="E23" s="137" t="s">
        <v>202</v>
      </c>
      <c r="F23" s="137">
        <f t="shared" si="3"/>
        <v>0</v>
      </c>
      <c r="G23" s="137" t="s">
        <v>202</v>
      </c>
      <c r="H23" s="137" t="s">
        <v>202</v>
      </c>
      <c r="I23" s="137" t="s">
        <v>202</v>
      </c>
      <c r="J23" s="137" t="s">
        <v>202</v>
      </c>
      <c r="K23" s="569"/>
    </row>
    <row r="24" spans="1:11" s="67" customFormat="1" ht="30.75" customHeight="1">
      <c r="A24" s="568" t="s">
        <v>32</v>
      </c>
      <c r="B24" s="274">
        <v>1035</v>
      </c>
      <c r="C24" s="137">
        <v>-1.1000000000000001</v>
      </c>
      <c r="D24" s="137">
        <v>-2.4</v>
      </c>
      <c r="E24" s="137">
        <v>-1</v>
      </c>
      <c r="F24" s="137">
        <f t="shared" si="3"/>
        <v>-2.4</v>
      </c>
      <c r="G24" s="137">
        <v>-0.6</v>
      </c>
      <c r="H24" s="137">
        <v>-0.6</v>
      </c>
      <c r="I24" s="137">
        <v>-0.6</v>
      </c>
      <c r="J24" s="137">
        <v>-0.6</v>
      </c>
      <c r="K24" s="569"/>
    </row>
    <row r="25" spans="1:11" s="67" customFormat="1" ht="30.75" customHeight="1">
      <c r="A25" s="568" t="s">
        <v>33</v>
      </c>
      <c r="B25" s="274">
        <v>1036</v>
      </c>
      <c r="C25" s="137">
        <v>-594.4</v>
      </c>
      <c r="D25" s="137">
        <v>-552.9</v>
      </c>
      <c r="E25" s="137">
        <v>-290.8</v>
      </c>
      <c r="F25" s="137">
        <f t="shared" si="3"/>
        <v>-795.6</v>
      </c>
      <c r="G25" s="137">
        <v>-198.9</v>
      </c>
      <c r="H25" s="137">
        <v>-198.9</v>
      </c>
      <c r="I25" s="137">
        <v>-198.9</v>
      </c>
      <c r="J25" s="137">
        <v>-198.9</v>
      </c>
      <c r="K25" s="569"/>
    </row>
    <row r="26" spans="1:11" s="67" customFormat="1" ht="30.75" customHeight="1">
      <c r="A26" s="568" t="s">
        <v>34</v>
      </c>
      <c r="B26" s="274">
        <v>1037</v>
      </c>
      <c r="C26" s="137">
        <v>-123.8</v>
      </c>
      <c r="D26" s="137">
        <v>-121.6</v>
      </c>
      <c r="E26" s="137">
        <v>-64</v>
      </c>
      <c r="F26" s="137">
        <f t="shared" si="3"/>
        <v>-174.4</v>
      </c>
      <c r="G26" s="137">
        <v>-43.6</v>
      </c>
      <c r="H26" s="137">
        <v>-43.6</v>
      </c>
      <c r="I26" s="137">
        <v>-43.6</v>
      </c>
      <c r="J26" s="137">
        <v>-43.6</v>
      </c>
      <c r="K26" s="569"/>
    </row>
    <row r="27" spans="1:11" s="67" customFormat="1" ht="47.25" customHeight="1">
      <c r="A27" s="568" t="s">
        <v>35</v>
      </c>
      <c r="B27" s="571">
        <v>1038</v>
      </c>
      <c r="C27" s="137" t="s">
        <v>202</v>
      </c>
      <c r="D27" s="137" t="s">
        <v>202</v>
      </c>
      <c r="E27" s="137" t="s">
        <v>202</v>
      </c>
      <c r="F27" s="137">
        <f t="shared" si="3"/>
        <v>0</v>
      </c>
      <c r="G27" s="137" t="s">
        <v>202</v>
      </c>
      <c r="H27" s="137" t="s">
        <v>202</v>
      </c>
      <c r="I27" s="137" t="s">
        <v>202</v>
      </c>
      <c r="J27" s="137" t="s">
        <v>202</v>
      </c>
      <c r="K27" s="569"/>
    </row>
    <row r="28" spans="1:11" s="67" customFormat="1" ht="51" customHeight="1">
      <c r="A28" s="568" t="s">
        <v>36</v>
      </c>
      <c r="B28" s="571">
        <v>1039</v>
      </c>
      <c r="C28" s="137" t="s">
        <v>202</v>
      </c>
      <c r="D28" s="137" t="s">
        <v>202</v>
      </c>
      <c r="E28" s="137" t="s">
        <v>202</v>
      </c>
      <c r="F28" s="137">
        <f t="shared" si="3"/>
        <v>0</v>
      </c>
      <c r="G28" s="137" t="s">
        <v>202</v>
      </c>
      <c r="H28" s="137" t="s">
        <v>202</v>
      </c>
      <c r="I28" s="137" t="s">
        <v>202</v>
      </c>
      <c r="J28" s="137" t="s">
        <v>202</v>
      </c>
      <c r="K28" s="569"/>
    </row>
    <row r="29" spans="1:11" s="67" customFormat="1" ht="30.75" customHeight="1">
      <c r="A29" s="568" t="s">
        <v>37</v>
      </c>
      <c r="B29" s="274">
        <v>1040</v>
      </c>
      <c r="C29" s="137">
        <v>-4.2</v>
      </c>
      <c r="D29" s="137">
        <v>-3.6</v>
      </c>
      <c r="E29" s="137">
        <v>-3.8</v>
      </c>
      <c r="F29" s="137">
        <f t="shared" si="3"/>
        <v>-3.6</v>
      </c>
      <c r="G29" s="137">
        <v>-0.9</v>
      </c>
      <c r="H29" s="137">
        <v>-0.9</v>
      </c>
      <c r="I29" s="137">
        <v>-0.9</v>
      </c>
      <c r="J29" s="137">
        <v>-0.9</v>
      </c>
      <c r="K29" s="569"/>
    </row>
    <row r="30" spans="1:11" s="67" customFormat="1" ht="30.75" customHeight="1">
      <c r="A30" s="568" t="s">
        <v>38</v>
      </c>
      <c r="B30" s="274">
        <v>1041</v>
      </c>
      <c r="C30" s="137" t="s">
        <v>202</v>
      </c>
      <c r="D30" s="137" t="s">
        <v>202</v>
      </c>
      <c r="E30" s="137" t="s">
        <v>202</v>
      </c>
      <c r="F30" s="137">
        <f t="shared" si="3"/>
        <v>0</v>
      </c>
      <c r="G30" s="137" t="s">
        <v>202</v>
      </c>
      <c r="H30" s="137" t="s">
        <v>202</v>
      </c>
      <c r="I30" s="137" t="s">
        <v>202</v>
      </c>
      <c r="J30" s="137" t="s">
        <v>202</v>
      </c>
      <c r="K30" s="569"/>
    </row>
    <row r="31" spans="1:11" s="67" customFormat="1" ht="30.75" customHeight="1">
      <c r="A31" s="568" t="s">
        <v>39</v>
      </c>
      <c r="B31" s="274">
        <v>1042</v>
      </c>
      <c r="C31" s="137" t="s">
        <v>202</v>
      </c>
      <c r="D31" s="137" t="s">
        <v>202</v>
      </c>
      <c r="E31" s="137" t="s">
        <v>202</v>
      </c>
      <c r="F31" s="137">
        <f t="shared" si="3"/>
        <v>0</v>
      </c>
      <c r="G31" s="137" t="s">
        <v>202</v>
      </c>
      <c r="H31" s="137" t="s">
        <v>202</v>
      </c>
      <c r="I31" s="137" t="s">
        <v>202</v>
      </c>
      <c r="J31" s="137" t="s">
        <v>202</v>
      </c>
      <c r="K31" s="569"/>
    </row>
    <row r="32" spans="1:11" s="67" customFormat="1" ht="30.75" customHeight="1">
      <c r="A32" s="568" t="s">
        <v>55</v>
      </c>
      <c r="B32" s="274">
        <v>1043</v>
      </c>
      <c r="C32" s="137">
        <v>-55.5</v>
      </c>
      <c r="D32" s="137">
        <v>-32</v>
      </c>
      <c r="E32" s="137">
        <v>-14.2</v>
      </c>
      <c r="F32" s="137">
        <f t="shared" si="3"/>
        <v>-40</v>
      </c>
      <c r="G32" s="137">
        <v>-10</v>
      </c>
      <c r="H32" s="137">
        <v>-10</v>
      </c>
      <c r="I32" s="137">
        <v>-10</v>
      </c>
      <c r="J32" s="137">
        <v>-10</v>
      </c>
      <c r="K32" s="569"/>
    </row>
    <row r="33" spans="1:11" s="67" customFormat="1" ht="30.75" customHeight="1">
      <c r="A33" s="568" t="s">
        <v>40</v>
      </c>
      <c r="B33" s="274">
        <v>1044</v>
      </c>
      <c r="C33" s="137" t="s">
        <v>202</v>
      </c>
      <c r="D33" s="137" t="s">
        <v>202</v>
      </c>
      <c r="E33" s="137" t="s">
        <v>202</v>
      </c>
      <c r="F33" s="137">
        <f t="shared" si="3"/>
        <v>0</v>
      </c>
      <c r="G33" s="137" t="s">
        <v>202</v>
      </c>
      <c r="H33" s="137" t="s">
        <v>202</v>
      </c>
      <c r="I33" s="137" t="s">
        <v>202</v>
      </c>
      <c r="J33" s="137" t="s">
        <v>202</v>
      </c>
      <c r="K33" s="569"/>
    </row>
    <row r="34" spans="1:11" s="67" customFormat="1" ht="30.75" customHeight="1">
      <c r="A34" s="568" t="s">
        <v>41</v>
      </c>
      <c r="B34" s="274">
        <v>1045</v>
      </c>
      <c r="C34" s="137" t="s">
        <v>202</v>
      </c>
      <c r="D34" s="137" t="s">
        <v>202</v>
      </c>
      <c r="E34" s="137" t="s">
        <v>202</v>
      </c>
      <c r="F34" s="137">
        <f t="shared" si="3"/>
        <v>0</v>
      </c>
      <c r="G34" s="137" t="s">
        <v>202</v>
      </c>
      <c r="H34" s="137" t="s">
        <v>202</v>
      </c>
      <c r="I34" s="137" t="s">
        <v>202</v>
      </c>
      <c r="J34" s="137" t="s">
        <v>202</v>
      </c>
      <c r="K34" s="569"/>
    </row>
    <row r="35" spans="1:11" s="67" customFormat="1" ht="30.75" customHeight="1">
      <c r="A35" s="568" t="s">
        <v>42</v>
      </c>
      <c r="B35" s="274">
        <v>1046</v>
      </c>
      <c r="C35" s="137">
        <v>-2.4</v>
      </c>
      <c r="D35" s="137" t="s">
        <v>202</v>
      </c>
      <c r="E35" s="137">
        <v>-0.8</v>
      </c>
      <c r="F35" s="137">
        <f t="shared" si="3"/>
        <v>0</v>
      </c>
      <c r="G35" s="137" t="s">
        <v>202</v>
      </c>
      <c r="H35" s="137" t="s">
        <v>202</v>
      </c>
      <c r="I35" s="137" t="s">
        <v>202</v>
      </c>
      <c r="J35" s="137" t="s">
        <v>202</v>
      </c>
      <c r="K35" s="569"/>
    </row>
    <row r="36" spans="1:11" s="67" customFormat="1" ht="30.75" customHeight="1">
      <c r="A36" s="568" t="s">
        <v>43</v>
      </c>
      <c r="B36" s="274">
        <v>1047</v>
      </c>
      <c r="C36" s="137" t="s">
        <v>202</v>
      </c>
      <c r="D36" s="137">
        <v>-0.4</v>
      </c>
      <c r="E36" s="137">
        <v>0</v>
      </c>
      <c r="F36" s="137">
        <f t="shared" si="3"/>
        <v>-2</v>
      </c>
      <c r="G36" s="137">
        <v>-0.5</v>
      </c>
      <c r="H36" s="137">
        <v>-0.5</v>
      </c>
      <c r="I36" s="137">
        <v>-0.5</v>
      </c>
      <c r="J36" s="137">
        <v>-0.5</v>
      </c>
      <c r="K36" s="569"/>
    </row>
    <row r="37" spans="1:11" s="67" customFormat="1" ht="57" customHeight="1">
      <c r="A37" s="568" t="s">
        <v>67</v>
      </c>
      <c r="B37" s="274">
        <v>1048</v>
      </c>
      <c r="C37" s="137" t="s">
        <v>202</v>
      </c>
      <c r="D37" s="137" t="s">
        <v>202</v>
      </c>
      <c r="E37" s="137">
        <v>-38.6</v>
      </c>
      <c r="F37" s="137">
        <f t="shared" si="3"/>
        <v>0</v>
      </c>
      <c r="G37" s="137" t="s">
        <v>202</v>
      </c>
      <c r="H37" s="137" t="s">
        <v>202</v>
      </c>
      <c r="I37" s="137" t="s">
        <v>202</v>
      </c>
      <c r="J37" s="137" t="s">
        <v>202</v>
      </c>
      <c r="K37" s="569"/>
    </row>
    <row r="38" spans="1:11" s="67" customFormat="1" ht="30.75" customHeight="1">
      <c r="A38" s="568" t="s">
        <v>44</v>
      </c>
      <c r="B38" s="274" t="s">
        <v>389</v>
      </c>
      <c r="C38" s="137" t="s">
        <v>202</v>
      </c>
      <c r="D38" s="137" t="s">
        <v>202</v>
      </c>
      <c r="E38" s="137" t="s">
        <v>202</v>
      </c>
      <c r="F38" s="137">
        <f t="shared" si="3"/>
        <v>0</v>
      </c>
      <c r="G38" s="137" t="s">
        <v>202</v>
      </c>
      <c r="H38" s="137" t="s">
        <v>202</v>
      </c>
      <c r="I38" s="137" t="s">
        <v>202</v>
      </c>
      <c r="J38" s="137" t="s">
        <v>202</v>
      </c>
      <c r="K38" s="569"/>
    </row>
    <row r="39" spans="1:11" s="67" customFormat="1" ht="30.75" customHeight="1">
      <c r="A39" s="568" t="s">
        <v>89</v>
      </c>
      <c r="B39" s="274">
        <v>1049</v>
      </c>
      <c r="C39" s="137">
        <f>'Розшифровка до Формування '!C11</f>
        <v>-25.2</v>
      </c>
      <c r="D39" s="137">
        <f>'Розшифровка до Формування '!D11</f>
        <v>-36</v>
      </c>
      <c r="E39" s="137">
        <f>'Розшифровка до Формування '!E11</f>
        <v>-20</v>
      </c>
      <c r="F39" s="137">
        <f t="shared" si="3"/>
        <v>-44</v>
      </c>
      <c r="G39" s="137">
        <f>'Розшифровка до Формування '!G11</f>
        <v>-11</v>
      </c>
      <c r="H39" s="137">
        <f>'Розшифровка до Формування '!H11</f>
        <v>-11</v>
      </c>
      <c r="I39" s="137">
        <f>'Розшифровка до Формування '!I11</f>
        <v>-11</v>
      </c>
      <c r="J39" s="137">
        <f>'Розшифровка до Формування '!J11</f>
        <v>-11</v>
      </c>
      <c r="K39" s="569"/>
    </row>
    <row r="40" spans="1:11" s="67" customFormat="1" ht="30.75" customHeight="1">
      <c r="A40" s="565" t="s">
        <v>153</v>
      </c>
      <c r="B40" s="570">
        <v>1060</v>
      </c>
      <c r="C40" s="138">
        <f>SUM(C41:C47)</f>
        <v>-19.099999999999998</v>
      </c>
      <c r="D40" s="138">
        <f t="shared" ref="D40:E40" si="4">SUM(D41:D47)</f>
        <v>-275.09999999999997</v>
      </c>
      <c r="E40" s="138">
        <f t="shared" si="4"/>
        <v>-135.80000000000001</v>
      </c>
      <c r="F40" s="138">
        <f t="shared" ref="F40:F72" si="5">SUM(G40:J40)</f>
        <v>-277.10000000000002</v>
      </c>
      <c r="G40" s="138">
        <f t="shared" ref="G40:J40" si="6">SUM(G41:G47)</f>
        <v>-69.3</v>
      </c>
      <c r="H40" s="138">
        <f t="shared" si="6"/>
        <v>-69.2</v>
      </c>
      <c r="I40" s="138">
        <f t="shared" si="6"/>
        <v>-69.3</v>
      </c>
      <c r="J40" s="138">
        <f t="shared" si="6"/>
        <v>-69.3</v>
      </c>
      <c r="K40" s="567"/>
    </row>
    <row r="41" spans="1:11" s="67" customFormat="1" ht="30.75" customHeight="1">
      <c r="A41" s="568" t="s">
        <v>124</v>
      </c>
      <c r="B41" s="274">
        <v>1061</v>
      </c>
      <c r="C41" s="137" t="s">
        <v>202</v>
      </c>
      <c r="D41" s="137" t="s">
        <v>202</v>
      </c>
      <c r="E41" s="137" t="s">
        <v>202</v>
      </c>
      <c r="F41" s="572">
        <f t="shared" si="5"/>
        <v>0</v>
      </c>
      <c r="G41" s="137" t="s">
        <v>202</v>
      </c>
      <c r="H41" s="137" t="s">
        <v>202</v>
      </c>
      <c r="I41" s="137" t="s">
        <v>202</v>
      </c>
      <c r="J41" s="137" t="s">
        <v>202</v>
      </c>
      <c r="K41" s="569"/>
    </row>
    <row r="42" spans="1:11" s="67" customFormat="1" ht="30.75" customHeight="1">
      <c r="A42" s="568" t="s">
        <v>125</v>
      </c>
      <c r="B42" s="274">
        <v>1062</v>
      </c>
      <c r="C42" s="137" t="s">
        <v>202</v>
      </c>
      <c r="D42" s="137" t="s">
        <v>202</v>
      </c>
      <c r="E42" s="137" t="s">
        <v>202</v>
      </c>
      <c r="F42" s="572">
        <f t="shared" si="5"/>
        <v>0</v>
      </c>
      <c r="G42" s="137" t="s">
        <v>202</v>
      </c>
      <c r="H42" s="137" t="s">
        <v>202</v>
      </c>
      <c r="I42" s="137" t="s">
        <v>202</v>
      </c>
      <c r="J42" s="137" t="s">
        <v>202</v>
      </c>
      <c r="K42" s="569"/>
    </row>
    <row r="43" spans="1:11" s="67" customFormat="1" ht="30.75" customHeight="1">
      <c r="A43" s="568" t="s">
        <v>33</v>
      </c>
      <c r="B43" s="274">
        <v>1063</v>
      </c>
      <c r="C43" s="137">
        <v>-15.7</v>
      </c>
      <c r="D43" s="137">
        <v>-217</v>
      </c>
      <c r="E43" s="137">
        <v>-111.3</v>
      </c>
      <c r="F43" s="572">
        <f t="shared" si="5"/>
        <v>-217</v>
      </c>
      <c r="G43" s="137">
        <v>-54.2</v>
      </c>
      <c r="H43" s="137">
        <v>-54.2</v>
      </c>
      <c r="I43" s="137">
        <v>-54.3</v>
      </c>
      <c r="J43" s="137">
        <v>-54.3</v>
      </c>
      <c r="K43" s="569"/>
    </row>
    <row r="44" spans="1:11" s="67" customFormat="1" ht="30.75" customHeight="1">
      <c r="A44" s="568" t="s">
        <v>34</v>
      </c>
      <c r="B44" s="274">
        <v>1064</v>
      </c>
      <c r="C44" s="137">
        <v>-3.4</v>
      </c>
      <c r="D44" s="137">
        <v>-47.7</v>
      </c>
      <c r="E44" s="137">
        <v>-24.5</v>
      </c>
      <c r="F44" s="572">
        <f t="shared" si="5"/>
        <v>-47.699999999999996</v>
      </c>
      <c r="G44" s="137">
        <v>-12</v>
      </c>
      <c r="H44" s="137">
        <v>-11.9</v>
      </c>
      <c r="I44" s="137">
        <v>-11.9</v>
      </c>
      <c r="J44" s="137">
        <v>-11.9</v>
      </c>
      <c r="K44" s="569"/>
    </row>
    <row r="45" spans="1:11" s="67" customFormat="1" ht="30.75" customHeight="1">
      <c r="A45" s="568" t="s">
        <v>54</v>
      </c>
      <c r="B45" s="274">
        <v>1065</v>
      </c>
      <c r="C45" s="137" t="s">
        <v>202</v>
      </c>
      <c r="D45" s="137" t="s">
        <v>202</v>
      </c>
      <c r="E45" s="137" t="s">
        <v>202</v>
      </c>
      <c r="F45" s="572">
        <f t="shared" si="5"/>
        <v>0</v>
      </c>
      <c r="G45" s="137" t="s">
        <v>202</v>
      </c>
      <c r="H45" s="137" t="s">
        <v>202</v>
      </c>
      <c r="I45" s="137" t="s">
        <v>202</v>
      </c>
      <c r="J45" s="137" t="s">
        <v>202</v>
      </c>
      <c r="K45" s="569"/>
    </row>
    <row r="46" spans="1:11" s="67" customFormat="1" ht="30.75" customHeight="1">
      <c r="A46" s="568" t="s">
        <v>70</v>
      </c>
      <c r="B46" s="274">
        <v>1066</v>
      </c>
      <c r="C46" s="137" t="s">
        <v>202</v>
      </c>
      <c r="D46" s="137" t="s">
        <v>202</v>
      </c>
      <c r="E46" s="137" t="s">
        <v>202</v>
      </c>
      <c r="F46" s="137">
        <f t="shared" si="5"/>
        <v>0</v>
      </c>
      <c r="G46" s="137" t="s">
        <v>202</v>
      </c>
      <c r="H46" s="137" t="s">
        <v>202</v>
      </c>
      <c r="I46" s="137" t="s">
        <v>202</v>
      </c>
      <c r="J46" s="137" t="s">
        <v>202</v>
      </c>
      <c r="K46" s="569"/>
    </row>
    <row r="47" spans="1:11" s="67" customFormat="1" ht="30.75" customHeight="1">
      <c r="A47" s="568" t="s">
        <v>97</v>
      </c>
      <c r="B47" s="274">
        <v>1067</v>
      </c>
      <c r="C47" s="137" t="s">
        <v>202</v>
      </c>
      <c r="D47" s="137">
        <f>'Розшифровка до Формування '!D14</f>
        <v>-10.4</v>
      </c>
      <c r="E47" s="137" t="s">
        <v>202</v>
      </c>
      <c r="F47" s="137">
        <f>SUM(G47:J47)</f>
        <v>-12.4</v>
      </c>
      <c r="G47" s="137">
        <f>'Розшифровка до Формування '!G14</f>
        <v>-3.1</v>
      </c>
      <c r="H47" s="137">
        <f>'Розшифровка до Формування '!H14</f>
        <v>-3.1</v>
      </c>
      <c r="I47" s="137">
        <f>'Розшифровка до Формування '!I14</f>
        <v>-3.1</v>
      </c>
      <c r="J47" s="137">
        <f>'Розшифровка до Формування '!J14</f>
        <v>-3.1</v>
      </c>
      <c r="K47" s="569"/>
    </row>
    <row r="48" spans="1:11" s="67" customFormat="1" ht="30.75" customHeight="1">
      <c r="A48" s="565" t="s">
        <v>246</v>
      </c>
      <c r="B48" s="570">
        <v>1070</v>
      </c>
      <c r="C48" s="138">
        <f>SUM(C49:C51)</f>
        <v>4533.8999999999996</v>
      </c>
      <c r="D48" s="138">
        <f t="shared" ref="D48:E48" si="7">SUM(D49:D51)</f>
        <v>2685</v>
      </c>
      <c r="E48" s="138">
        <f t="shared" si="7"/>
        <v>5077.3999999999996</v>
      </c>
      <c r="F48" s="138">
        <f t="shared" si="5"/>
        <v>1586.4</v>
      </c>
      <c r="G48" s="138">
        <f t="shared" ref="G48:I48" si="8">SUM(G49:G51)</f>
        <v>396.6</v>
      </c>
      <c r="H48" s="138">
        <f t="shared" si="8"/>
        <v>396.6</v>
      </c>
      <c r="I48" s="138">
        <f t="shared" si="8"/>
        <v>396.6</v>
      </c>
      <c r="J48" s="138">
        <f>'Розшифровка до Формування '!J17</f>
        <v>396.6</v>
      </c>
      <c r="K48" s="567"/>
    </row>
    <row r="49" spans="1:11" s="67" customFormat="1" ht="30.75" customHeight="1">
      <c r="A49" s="568" t="s">
        <v>149</v>
      </c>
      <c r="B49" s="274">
        <v>1071</v>
      </c>
      <c r="C49" s="137">
        <v>0</v>
      </c>
      <c r="D49" s="137">
        <v>0</v>
      </c>
      <c r="E49" s="137">
        <v>0</v>
      </c>
      <c r="F49" s="572">
        <f t="shared" ref="F49:F56" si="9">SUM(G49:J49)</f>
        <v>0</v>
      </c>
      <c r="G49" s="572">
        <v>0</v>
      </c>
      <c r="H49" s="572">
        <v>0</v>
      </c>
      <c r="I49" s="572">
        <v>0</v>
      </c>
      <c r="J49" s="572">
        <v>0</v>
      </c>
      <c r="K49" s="569"/>
    </row>
    <row r="50" spans="1:11" s="67" customFormat="1" ht="30.75" customHeight="1">
      <c r="A50" s="568" t="s">
        <v>247</v>
      </c>
      <c r="B50" s="274">
        <v>1072</v>
      </c>
      <c r="C50" s="137">
        <v>0</v>
      </c>
      <c r="D50" s="137">
        <v>0</v>
      </c>
      <c r="E50" s="137">
        <v>0</v>
      </c>
      <c r="F50" s="572">
        <f t="shared" si="9"/>
        <v>0</v>
      </c>
      <c r="G50" s="572">
        <v>0</v>
      </c>
      <c r="H50" s="572">
        <v>0</v>
      </c>
      <c r="I50" s="572">
        <v>0</v>
      </c>
      <c r="J50" s="572">
        <v>0</v>
      </c>
      <c r="K50" s="569"/>
    </row>
    <row r="51" spans="1:11" s="67" customFormat="1" ht="30.75" customHeight="1">
      <c r="A51" s="568" t="s">
        <v>248</v>
      </c>
      <c r="B51" s="274">
        <v>1073</v>
      </c>
      <c r="C51" s="137">
        <f>'Розшифровка до Формування '!C17</f>
        <v>4533.8999999999996</v>
      </c>
      <c r="D51" s="137">
        <f>'Розшифровка до Формування '!D17</f>
        <v>2685</v>
      </c>
      <c r="E51" s="137">
        <f>'Розшифровка до Формування '!E17</f>
        <v>5077.3999999999996</v>
      </c>
      <c r="F51" s="137">
        <f t="shared" si="9"/>
        <v>1586.4</v>
      </c>
      <c r="G51" s="572">
        <f>'Розшифровка до Формування '!G17</f>
        <v>396.6</v>
      </c>
      <c r="H51" s="572">
        <f>'Розшифровка до Формування '!H17</f>
        <v>396.6</v>
      </c>
      <c r="I51" s="572">
        <f>'Розшифровка до Формування '!I17</f>
        <v>396.6</v>
      </c>
      <c r="J51" s="572">
        <f>'Розшифровка до Формування '!J17</f>
        <v>396.6</v>
      </c>
      <c r="K51" s="569"/>
    </row>
    <row r="52" spans="1:11" s="67" customFormat="1" ht="30.75" customHeight="1">
      <c r="A52" s="565" t="s">
        <v>72</v>
      </c>
      <c r="B52" s="570">
        <v>1080</v>
      </c>
      <c r="C52" s="138">
        <f>SUM(C53:C58)</f>
        <v>-4428.7</v>
      </c>
      <c r="D52" s="138">
        <f>SUM(D53:D58)</f>
        <v>-2685</v>
      </c>
      <c r="E52" s="138">
        <f>SUM(E53:E58)</f>
        <v>-4378</v>
      </c>
      <c r="F52" s="138">
        <f t="shared" si="5"/>
        <v>0</v>
      </c>
      <c r="G52" s="138">
        <f>SUM(G53:G58)</f>
        <v>0</v>
      </c>
      <c r="H52" s="138">
        <f>SUM(H53:H58)</f>
        <v>0</v>
      </c>
      <c r="I52" s="138">
        <f>SUM(I53:I58)</f>
        <v>0</v>
      </c>
      <c r="J52" s="138">
        <f>SUM(J53:J58)</f>
        <v>0</v>
      </c>
      <c r="K52" s="567"/>
    </row>
    <row r="53" spans="1:11" s="67" customFormat="1" ht="30.75" customHeight="1">
      <c r="A53" s="568" t="s">
        <v>149</v>
      </c>
      <c r="B53" s="274">
        <v>1081</v>
      </c>
      <c r="C53" s="137">
        <v>0</v>
      </c>
      <c r="D53" s="137">
        <v>0</v>
      </c>
      <c r="E53" s="137">
        <v>0</v>
      </c>
      <c r="F53" s="572">
        <f t="shared" si="9"/>
        <v>0</v>
      </c>
      <c r="G53" s="137">
        <v>0</v>
      </c>
      <c r="H53" s="573">
        <v>0</v>
      </c>
      <c r="I53" s="137">
        <v>0</v>
      </c>
      <c r="J53" s="137">
        <v>0</v>
      </c>
      <c r="K53" s="569"/>
    </row>
    <row r="54" spans="1:11" s="67" customFormat="1" ht="30.75" customHeight="1">
      <c r="A54" s="568" t="s">
        <v>436</v>
      </c>
      <c r="B54" s="274">
        <v>1082</v>
      </c>
      <c r="C54" s="137">
        <v>0</v>
      </c>
      <c r="D54" s="137">
        <v>0</v>
      </c>
      <c r="E54" s="137">
        <v>0</v>
      </c>
      <c r="F54" s="137">
        <f t="shared" si="9"/>
        <v>0</v>
      </c>
      <c r="G54" s="137">
        <v>0</v>
      </c>
      <c r="H54" s="137">
        <v>0</v>
      </c>
      <c r="I54" s="137">
        <v>0</v>
      </c>
      <c r="J54" s="137">
        <v>0</v>
      </c>
      <c r="K54" s="569"/>
    </row>
    <row r="55" spans="1:11" s="67" customFormat="1" ht="30.75" customHeight="1">
      <c r="A55" s="568" t="s">
        <v>61</v>
      </c>
      <c r="B55" s="274">
        <v>1083</v>
      </c>
      <c r="C55" s="137" t="s">
        <v>202</v>
      </c>
      <c r="D55" s="137" t="s">
        <v>202</v>
      </c>
      <c r="E55" s="137" t="s">
        <v>202</v>
      </c>
      <c r="F55" s="572">
        <f t="shared" si="9"/>
        <v>0</v>
      </c>
      <c r="G55" s="137" t="s">
        <v>202</v>
      </c>
      <c r="H55" s="573" t="s">
        <v>202</v>
      </c>
      <c r="I55" s="137" t="s">
        <v>202</v>
      </c>
      <c r="J55" s="137" t="s">
        <v>202</v>
      </c>
      <c r="K55" s="569"/>
    </row>
    <row r="56" spans="1:11" s="67" customFormat="1" ht="30.75" customHeight="1">
      <c r="A56" s="568" t="s">
        <v>45</v>
      </c>
      <c r="B56" s="274">
        <v>1084</v>
      </c>
      <c r="C56" s="137" t="s">
        <v>202</v>
      </c>
      <c r="D56" s="137" t="s">
        <v>202</v>
      </c>
      <c r="E56" s="137" t="s">
        <v>202</v>
      </c>
      <c r="F56" s="572">
        <f t="shared" si="9"/>
        <v>0</v>
      </c>
      <c r="G56" s="137" t="s">
        <v>202</v>
      </c>
      <c r="H56" s="573" t="s">
        <v>202</v>
      </c>
      <c r="I56" s="137" t="s">
        <v>202</v>
      </c>
      <c r="J56" s="137" t="s">
        <v>202</v>
      </c>
      <c r="K56" s="569"/>
    </row>
    <row r="57" spans="1:11" s="67" customFormat="1" ht="30.75" customHeight="1">
      <c r="A57" s="568" t="s">
        <v>53</v>
      </c>
      <c r="B57" s="274">
        <v>1085</v>
      </c>
      <c r="C57" s="137" t="s">
        <v>202</v>
      </c>
      <c r="D57" s="137" t="s">
        <v>202</v>
      </c>
      <c r="E57" s="137" t="s">
        <v>202</v>
      </c>
      <c r="F57" s="572">
        <f t="shared" si="5"/>
        <v>0</v>
      </c>
      <c r="G57" s="137" t="s">
        <v>202</v>
      </c>
      <c r="H57" s="573" t="s">
        <v>202</v>
      </c>
      <c r="I57" s="137" t="s">
        <v>202</v>
      </c>
      <c r="J57" s="137" t="s">
        <v>202</v>
      </c>
      <c r="K57" s="569"/>
    </row>
    <row r="58" spans="1:11" s="67" customFormat="1" ht="30.75" customHeight="1">
      <c r="A58" s="568" t="s">
        <v>162</v>
      </c>
      <c r="B58" s="274">
        <v>1086</v>
      </c>
      <c r="C58" s="137">
        <f>'Розшифровка до Формування '!C20</f>
        <v>-4428.7</v>
      </c>
      <c r="D58" s="137">
        <f>'Розшифровка до Формування '!D20</f>
        <v>-2685</v>
      </c>
      <c r="E58" s="137">
        <f>'Розшифровка до Формування '!E20</f>
        <v>-4378</v>
      </c>
      <c r="F58" s="137">
        <f t="shared" si="5"/>
        <v>0</v>
      </c>
      <c r="G58" s="137">
        <f>'Розшифровка до Формування '!G20</f>
        <v>0</v>
      </c>
      <c r="H58" s="573">
        <f>'Розшифровка до Формування '!H20</f>
        <v>0</v>
      </c>
      <c r="I58" s="137">
        <f>'Розшифровка до Формування '!I20</f>
        <v>0</v>
      </c>
      <c r="J58" s="137">
        <f>'Розшифровка до Формування '!J20</f>
        <v>0</v>
      </c>
      <c r="K58" s="569"/>
    </row>
    <row r="59" spans="1:11" s="112" customFormat="1" ht="29.25" customHeight="1">
      <c r="A59" s="565" t="s">
        <v>4</v>
      </c>
      <c r="B59" s="566">
        <v>1100</v>
      </c>
      <c r="C59" s="138">
        <f t="shared" ref="C59:E59" si="10">SUM(C18,C19,C40,C48,C52)</f>
        <v>6.3000000000001819</v>
      </c>
      <c r="D59" s="138">
        <f t="shared" si="10"/>
        <v>8.8000000000001819</v>
      </c>
      <c r="E59" s="138">
        <f t="shared" si="10"/>
        <v>-37.100000000000364</v>
      </c>
      <c r="F59" s="138">
        <f t="shared" ref="F59:J59" si="11">SUM(F18,F19,F40,F48,F52)</f>
        <v>29.699999999999818</v>
      </c>
      <c r="G59" s="138">
        <f t="shared" si="11"/>
        <v>7.3999999999999204</v>
      </c>
      <c r="H59" s="138">
        <f t="shared" si="11"/>
        <v>7.4999999999999432</v>
      </c>
      <c r="I59" s="138">
        <f t="shared" si="11"/>
        <v>7.3999999999999204</v>
      </c>
      <c r="J59" s="138">
        <f t="shared" si="11"/>
        <v>7.3999999999999204</v>
      </c>
      <c r="K59" s="567"/>
    </row>
    <row r="60" spans="1:11" s="67" customFormat="1" ht="42.75" customHeight="1">
      <c r="A60" s="568" t="s">
        <v>433</v>
      </c>
      <c r="B60" s="274">
        <v>1110</v>
      </c>
      <c r="C60" s="137" t="s">
        <v>202</v>
      </c>
      <c r="D60" s="137" t="s">
        <v>202</v>
      </c>
      <c r="E60" s="137" t="s">
        <v>202</v>
      </c>
      <c r="F60" s="137">
        <f t="shared" si="5"/>
        <v>0</v>
      </c>
      <c r="G60" s="572" t="s">
        <v>202</v>
      </c>
      <c r="H60" s="572" t="s">
        <v>202</v>
      </c>
      <c r="I60" s="572" t="s">
        <v>202</v>
      </c>
      <c r="J60" s="572" t="s">
        <v>202</v>
      </c>
      <c r="K60" s="569"/>
    </row>
    <row r="61" spans="1:11" s="67" customFormat="1" ht="30.75" customHeight="1">
      <c r="A61" s="568" t="s">
        <v>91</v>
      </c>
      <c r="B61" s="274">
        <v>1120</v>
      </c>
      <c r="C61" s="137" t="s">
        <v>202</v>
      </c>
      <c r="D61" s="137" t="s">
        <v>202</v>
      </c>
      <c r="E61" s="137" t="s">
        <v>202</v>
      </c>
      <c r="F61" s="572">
        <f>SUM(G61:J61)</f>
        <v>0</v>
      </c>
      <c r="G61" s="572" t="s">
        <v>202</v>
      </c>
      <c r="H61" s="572" t="s">
        <v>202</v>
      </c>
      <c r="I61" s="572" t="s">
        <v>202</v>
      </c>
      <c r="J61" s="572" t="s">
        <v>202</v>
      </c>
      <c r="K61" s="569"/>
    </row>
    <row r="62" spans="1:11" s="67" customFormat="1" ht="30.75" customHeight="1">
      <c r="A62" s="565" t="s">
        <v>434</v>
      </c>
      <c r="B62" s="570">
        <v>1130</v>
      </c>
      <c r="C62" s="138">
        <v>0</v>
      </c>
      <c r="D62" s="138">
        <v>0</v>
      </c>
      <c r="E62" s="138">
        <v>0</v>
      </c>
      <c r="F62" s="574">
        <f t="shared" si="5"/>
        <v>0</v>
      </c>
      <c r="G62" s="574"/>
      <c r="H62" s="574"/>
      <c r="I62" s="574"/>
      <c r="J62" s="574"/>
      <c r="K62" s="567"/>
    </row>
    <row r="63" spans="1:11" s="67" customFormat="1" ht="30.75" customHeight="1">
      <c r="A63" s="565" t="s">
        <v>90</v>
      </c>
      <c r="B63" s="570">
        <v>1140</v>
      </c>
      <c r="C63" s="138" t="s">
        <v>202</v>
      </c>
      <c r="D63" s="138" t="s">
        <v>202</v>
      </c>
      <c r="E63" s="138" t="s">
        <v>202</v>
      </c>
      <c r="F63" s="138">
        <f>SUM(G63:J63)</f>
        <v>0</v>
      </c>
      <c r="G63" s="138" t="s">
        <v>202</v>
      </c>
      <c r="H63" s="138" t="s">
        <v>202</v>
      </c>
      <c r="I63" s="138" t="s">
        <v>202</v>
      </c>
      <c r="J63" s="138" t="s">
        <v>202</v>
      </c>
      <c r="K63" s="567"/>
    </row>
    <row r="64" spans="1:11" s="67" customFormat="1" ht="30.75" customHeight="1">
      <c r="A64" s="565" t="s">
        <v>208</v>
      </c>
      <c r="B64" s="570">
        <v>1150</v>
      </c>
      <c r="C64" s="138">
        <f>SUM(C65:C66)</f>
        <v>0</v>
      </c>
      <c r="D64" s="137">
        <v>0</v>
      </c>
      <c r="E64" s="138">
        <f t="shared" ref="E64" si="12">SUM(E65:E66)</f>
        <v>0</v>
      </c>
      <c r="F64" s="138">
        <f t="shared" si="5"/>
        <v>0</v>
      </c>
      <c r="G64" s="138">
        <f t="shared" ref="G64:J64" si="13">SUM(G65:G66)</f>
        <v>0</v>
      </c>
      <c r="H64" s="138">
        <f t="shared" si="13"/>
        <v>0</v>
      </c>
      <c r="I64" s="138">
        <f t="shared" si="13"/>
        <v>0</v>
      </c>
      <c r="J64" s="138">
        <f t="shared" si="13"/>
        <v>0</v>
      </c>
      <c r="K64" s="567"/>
    </row>
    <row r="65" spans="1:11" s="67" customFormat="1" ht="30.75" customHeight="1">
      <c r="A65" s="568" t="s">
        <v>149</v>
      </c>
      <c r="B65" s="274">
        <v>1151</v>
      </c>
      <c r="C65" s="137"/>
      <c r="D65" s="137"/>
      <c r="E65" s="137"/>
      <c r="F65" s="572">
        <f t="shared" si="5"/>
        <v>0</v>
      </c>
      <c r="G65" s="572"/>
      <c r="H65" s="572"/>
      <c r="I65" s="572"/>
      <c r="J65" s="572"/>
      <c r="K65" s="569"/>
    </row>
    <row r="66" spans="1:11" s="67" customFormat="1" ht="30.75" customHeight="1">
      <c r="A66" s="568" t="s">
        <v>249</v>
      </c>
      <c r="B66" s="274">
        <v>1152</v>
      </c>
      <c r="C66" s="137">
        <v>0</v>
      </c>
      <c r="D66" s="137">
        <v>0</v>
      </c>
      <c r="E66" s="137">
        <v>0</v>
      </c>
      <c r="F66" s="137">
        <f t="shared" si="5"/>
        <v>0</v>
      </c>
      <c r="G66" s="137">
        <v>0</v>
      </c>
      <c r="H66" s="137">
        <v>0</v>
      </c>
      <c r="I66" s="137">
        <v>0</v>
      </c>
      <c r="J66" s="137">
        <v>0</v>
      </c>
      <c r="K66" s="569"/>
    </row>
    <row r="67" spans="1:11" s="67" customFormat="1" ht="30.75" customHeight="1">
      <c r="A67" s="565" t="s">
        <v>250</v>
      </c>
      <c r="B67" s="570">
        <v>1160</v>
      </c>
      <c r="C67" s="137">
        <f>SUM(C68:C69)</f>
        <v>0</v>
      </c>
      <c r="D67" s="137">
        <f t="shared" ref="D67:E67" si="14">SUM(D68:D69)</f>
        <v>0</v>
      </c>
      <c r="E67" s="137">
        <f t="shared" si="14"/>
        <v>0</v>
      </c>
      <c r="F67" s="574">
        <f t="shared" si="5"/>
        <v>0</v>
      </c>
      <c r="G67" s="574">
        <f t="shared" ref="G67:J67" si="15">SUM(G68:G69)</f>
        <v>0</v>
      </c>
      <c r="H67" s="574">
        <f t="shared" si="15"/>
        <v>0</v>
      </c>
      <c r="I67" s="574">
        <f t="shared" si="15"/>
        <v>0</v>
      </c>
      <c r="J67" s="574">
        <f t="shared" si="15"/>
        <v>0</v>
      </c>
      <c r="K67" s="567"/>
    </row>
    <row r="68" spans="1:11" s="67" customFormat="1" ht="30.75" customHeight="1">
      <c r="A68" s="568" t="s">
        <v>149</v>
      </c>
      <c r="B68" s="274">
        <v>1161</v>
      </c>
      <c r="C68" s="137" t="s">
        <v>202</v>
      </c>
      <c r="D68" s="137" t="s">
        <v>202</v>
      </c>
      <c r="E68" s="137" t="s">
        <v>202</v>
      </c>
      <c r="F68" s="572">
        <f>SUM(G68:J68)</f>
        <v>0</v>
      </c>
      <c r="G68" s="572" t="s">
        <v>202</v>
      </c>
      <c r="H68" s="572" t="s">
        <v>202</v>
      </c>
      <c r="I68" s="572" t="s">
        <v>202</v>
      </c>
      <c r="J68" s="572" t="s">
        <v>202</v>
      </c>
      <c r="K68" s="569"/>
    </row>
    <row r="69" spans="1:11" s="67" customFormat="1" ht="30.75" customHeight="1">
      <c r="A69" s="568" t="s">
        <v>96</v>
      </c>
      <c r="B69" s="274">
        <v>1162</v>
      </c>
      <c r="C69" s="137" t="s">
        <v>202</v>
      </c>
      <c r="D69" s="137" t="s">
        <v>202</v>
      </c>
      <c r="E69" s="137" t="s">
        <v>202</v>
      </c>
      <c r="F69" s="572">
        <f>SUM(G69:J69)</f>
        <v>0</v>
      </c>
      <c r="G69" s="572">
        <v>0</v>
      </c>
      <c r="H69" s="572">
        <v>0</v>
      </c>
      <c r="I69" s="572">
        <v>0</v>
      </c>
      <c r="J69" s="572">
        <v>0</v>
      </c>
      <c r="K69" s="569"/>
    </row>
    <row r="70" spans="1:11" s="112" customFormat="1" ht="29.25" customHeight="1">
      <c r="A70" s="565" t="s">
        <v>79</v>
      </c>
      <c r="B70" s="566">
        <v>1170</v>
      </c>
      <c r="C70" s="138">
        <f>SUM(C59,C60,C61,C62,C63,C64,C67)</f>
        <v>6.3000000000001819</v>
      </c>
      <c r="D70" s="138">
        <f t="shared" ref="D70:E70" si="16">SUM(D59,D60,D61,D62,D63,D64,D67)</f>
        <v>8.8000000000001819</v>
      </c>
      <c r="E70" s="138">
        <f t="shared" si="16"/>
        <v>-37.100000000000364</v>
      </c>
      <c r="F70" s="138">
        <f t="shared" ref="F70:J70" si="17">SUM(F59,F60,F61,F62,F63,F64,F67)</f>
        <v>29.699999999999818</v>
      </c>
      <c r="G70" s="138">
        <f t="shared" si="17"/>
        <v>7.3999999999999204</v>
      </c>
      <c r="H70" s="138">
        <f t="shared" si="17"/>
        <v>7.4999999999999432</v>
      </c>
      <c r="I70" s="138">
        <f t="shared" si="17"/>
        <v>7.3999999999999204</v>
      </c>
      <c r="J70" s="138">
        <f t="shared" si="17"/>
        <v>7.3999999999999204</v>
      </c>
      <c r="K70" s="567"/>
    </row>
    <row r="71" spans="1:11" s="67" customFormat="1" ht="30.75" customHeight="1">
      <c r="A71" s="568" t="s">
        <v>211</v>
      </c>
      <c r="B71" s="274">
        <v>1180</v>
      </c>
      <c r="C71" s="137">
        <v>-1.1000000000000001</v>
      </c>
      <c r="D71" s="137">
        <v>-1.6</v>
      </c>
      <c r="E71" s="137">
        <v>0</v>
      </c>
      <c r="F71" s="137">
        <f t="shared" si="5"/>
        <v>-5.2</v>
      </c>
      <c r="G71" s="137">
        <v>-1.3</v>
      </c>
      <c r="H71" s="137">
        <v>-1.3</v>
      </c>
      <c r="I71" s="137">
        <v>-1.3</v>
      </c>
      <c r="J71" s="137">
        <v>-1.3</v>
      </c>
      <c r="K71" s="569"/>
    </row>
    <row r="72" spans="1:11" s="67" customFormat="1" ht="30.75" customHeight="1">
      <c r="A72" s="568" t="s">
        <v>212</v>
      </c>
      <c r="B72" s="274">
        <v>1181</v>
      </c>
      <c r="C72" s="137"/>
      <c r="D72" s="137"/>
      <c r="E72" s="137"/>
      <c r="F72" s="572">
        <f t="shared" si="5"/>
        <v>0</v>
      </c>
      <c r="G72" s="572"/>
      <c r="H72" s="572"/>
      <c r="I72" s="572"/>
      <c r="J72" s="572"/>
      <c r="K72" s="569"/>
    </row>
    <row r="73" spans="1:11" s="67" customFormat="1" ht="30.75" customHeight="1">
      <c r="A73" s="568" t="s">
        <v>213</v>
      </c>
      <c r="B73" s="274">
        <v>1190</v>
      </c>
      <c r="C73" s="137"/>
      <c r="D73" s="137"/>
      <c r="E73" s="137"/>
      <c r="F73" s="572">
        <f>SUM(G73:J73)</f>
        <v>0</v>
      </c>
      <c r="G73" s="572"/>
      <c r="H73" s="572"/>
      <c r="I73" s="572"/>
      <c r="J73" s="572"/>
      <c r="K73" s="569"/>
    </row>
    <row r="74" spans="1:11" s="67" customFormat="1" ht="30.75" customHeight="1">
      <c r="A74" s="568" t="s">
        <v>214</v>
      </c>
      <c r="B74" s="274">
        <v>1191</v>
      </c>
      <c r="C74" s="137" t="s">
        <v>202</v>
      </c>
      <c r="D74" s="137" t="s">
        <v>202</v>
      </c>
      <c r="E74" s="137" t="s">
        <v>202</v>
      </c>
      <c r="F74" s="572">
        <f>SUM(G74:J74)</f>
        <v>0</v>
      </c>
      <c r="G74" s="572" t="s">
        <v>202</v>
      </c>
      <c r="H74" s="572" t="s">
        <v>202</v>
      </c>
      <c r="I74" s="572" t="s">
        <v>202</v>
      </c>
      <c r="J74" s="572" t="s">
        <v>202</v>
      </c>
      <c r="K74" s="569"/>
    </row>
    <row r="75" spans="1:11" s="67" customFormat="1" ht="30.75" customHeight="1">
      <c r="A75" s="565" t="s">
        <v>295</v>
      </c>
      <c r="B75" s="570">
        <v>1200</v>
      </c>
      <c r="C75" s="138">
        <f>SUM(C70,C71,C72,C73,C74)</f>
        <v>5.2000000000001823</v>
      </c>
      <c r="D75" s="138">
        <f t="shared" ref="D75:E75" si="18">SUM(D70,D71,D72,D73,D74)</f>
        <v>7.2000000000001823</v>
      </c>
      <c r="E75" s="138">
        <f t="shared" si="18"/>
        <v>-37.100000000000364</v>
      </c>
      <c r="F75" s="138">
        <f t="shared" ref="F75:J75" si="19">SUM(F70,F71,F72,F73,F74)</f>
        <v>24.499999999999819</v>
      </c>
      <c r="G75" s="138">
        <f t="shared" si="19"/>
        <v>6.0999999999999206</v>
      </c>
      <c r="H75" s="138">
        <f t="shared" si="19"/>
        <v>6.1999999999999433</v>
      </c>
      <c r="I75" s="138">
        <f t="shared" si="19"/>
        <v>6.0999999999999206</v>
      </c>
      <c r="J75" s="138">
        <f t="shared" si="19"/>
        <v>6.0999999999999206</v>
      </c>
      <c r="K75" s="567"/>
    </row>
    <row r="76" spans="1:11" s="67" customFormat="1" ht="30.75" customHeight="1">
      <c r="A76" s="568" t="s">
        <v>23</v>
      </c>
      <c r="B76" s="274">
        <v>1201</v>
      </c>
      <c r="C76" s="137"/>
      <c r="D76" s="137"/>
      <c r="E76" s="137"/>
      <c r="F76" s="572">
        <f>SUM(G76:J76)</f>
        <v>24.499999999999705</v>
      </c>
      <c r="G76" s="137">
        <f>G75</f>
        <v>6.0999999999999206</v>
      </c>
      <c r="H76" s="137">
        <f t="shared" ref="H76:J76" si="20">H75</f>
        <v>6.1999999999999433</v>
      </c>
      <c r="I76" s="137">
        <f t="shared" si="20"/>
        <v>6.0999999999999206</v>
      </c>
      <c r="J76" s="137">
        <f t="shared" si="20"/>
        <v>6.0999999999999206</v>
      </c>
      <c r="K76" s="569"/>
    </row>
    <row r="77" spans="1:11" s="67" customFormat="1" ht="30.75" customHeight="1">
      <c r="A77" s="568" t="s">
        <v>24</v>
      </c>
      <c r="B77" s="274">
        <v>1202</v>
      </c>
      <c r="C77" s="137" t="s">
        <v>202</v>
      </c>
      <c r="D77" s="137" t="s">
        <v>202</v>
      </c>
      <c r="E77" s="137" t="s">
        <v>202</v>
      </c>
      <c r="F77" s="572">
        <f>SUM(G77:J77)</f>
        <v>0</v>
      </c>
      <c r="G77" s="572" t="s">
        <v>202</v>
      </c>
      <c r="H77" s="572" t="s">
        <v>202</v>
      </c>
      <c r="I77" s="572" t="s">
        <v>202</v>
      </c>
      <c r="J77" s="572" t="s">
        <v>202</v>
      </c>
      <c r="K77" s="569"/>
    </row>
    <row r="78" spans="1:11" s="67" customFormat="1" ht="30.75" customHeight="1">
      <c r="A78" s="565" t="s">
        <v>18</v>
      </c>
      <c r="B78" s="570">
        <v>1210</v>
      </c>
      <c r="C78" s="138">
        <f t="shared" ref="C78:E78" si="21">SUM(C8,C48,C60,C62,C64,C72,C73)</f>
        <v>6169.0999999999995</v>
      </c>
      <c r="D78" s="138">
        <f t="shared" si="21"/>
        <v>5469.8</v>
      </c>
      <c r="E78" s="138">
        <f t="shared" si="21"/>
        <v>7321</v>
      </c>
      <c r="F78" s="138">
        <f t="shared" ref="F78:J78" si="22">SUM(F8,F48,F60,F62,F64,F72,F73)</f>
        <v>4278.8</v>
      </c>
      <c r="G78" s="138">
        <f t="shared" si="22"/>
        <v>1069.7</v>
      </c>
      <c r="H78" s="138">
        <f t="shared" si="22"/>
        <v>1069.7</v>
      </c>
      <c r="I78" s="138">
        <f t="shared" si="22"/>
        <v>1069.7</v>
      </c>
      <c r="J78" s="138">
        <f t="shared" si="22"/>
        <v>1069.7</v>
      </c>
      <c r="K78" s="567"/>
    </row>
    <row r="79" spans="1:11" s="67" customFormat="1" ht="30.75" customHeight="1">
      <c r="A79" s="565" t="s">
        <v>94</v>
      </c>
      <c r="B79" s="570">
        <v>1220</v>
      </c>
      <c r="C79" s="138">
        <f t="shared" ref="C79:E79" si="23">SUM(C9,C19,C40,C52,C61,C63,C67,C71,C74)</f>
        <v>-6163.9</v>
      </c>
      <c r="D79" s="138">
        <f t="shared" si="23"/>
        <v>-5462.6</v>
      </c>
      <c r="E79" s="138">
        <f t="shared" si="23"/>
        <v>-7358.1</v>
      </c>
      <c r="F79" s="138">
        <f t="shared" ref="F79:J79" si="24">SUM(F9,F19,F40,F52,F61,F63,F67,F71,F74)</f>
        <v>-4254.3</v>
      </c>
      <c r="G79" s="138">
        <f t="shared" si="24"/>
        <v>-1063.6000000000001</v>
      </c>
      <c r="H79" s="138">
        <f t="shared" si="24"/>
        <v>-1063.5</v>
      </c>
      <c r="I79" s="138">
        <f t="shared" si="24"/>
        <v>-1063.6000000000001</v>
      </c>
      <c r="J79" s="138">
        <f t="shared" si="24"/>
        <v>-1063.6000000000001</v>
      </c>
      <c r="K79" s="567"/>
    </row>
    <row r="80" spans="1:11" s="67" customFormat="1" ht="30.75" customHeight="1">
      <c r="A80" s="568" t="s">
        <v>163</v>
      </c>
      <c r="B80" s="274">
        <v>1230</v>
      </c>
      <c r="C80" s="137"/>
      <c r="D80" s="137"/>
      <c r="E80" s="137"/>
      <c r="F80" s="572">
        <f>SUM(G80:J80)</f>
        <v>0</v>
      </c>
      <c r="G80" s="572"/>
      <c r="H80" s="572"/>
      <c r="I80" s="572"/>
      <c r="J80" s="572"/>
      <c r="K80" s="569"/>
    </row>
    <row r="81" spans="1:11" s="67" customFormat="1" ht="30.75" customHeight="1">
      <c r="A81" s="565" t="s">
        <v>118</v>
      </c>
      <c r="B81" s="570"/>
      <c r="C81" s="138"/>
      <c r="D81" s="138"/>
      <c r="E81" s="138"/>
      <c r="F81" s="574"/>
      <c r="G81" s="574"/>
      <c r="H81" s="574"/>
      <c r="I81" s="574"/>
      <c r="J81" s="574"/>
      <c r="K81" s="567"/>
    </row>
    <row r="82" spans="1:11" s="67" customFormat="1" ht="30.75" customHeight="1">
      <c r="A82" s="568" t="s">
        <v>251</v>
      </c>
      <c r="B82" s="274">
        <v>1300</v>
      </c>
      <c r="C82" s="137">
        <f>C59</f>
        <v>6.3000000000001819</v>
      </c>
      <c r="D82" s="137">
        <f>D59</f>
        <v>8.8000000000001819</v>
      </c>
      <c r="E82" s="137">
        <f>E59</f>
        <v>-37.100000000000364</v>
      </c>
      <c r="F82" s="137">
        <f t="shared" ref="F82:F87" si="25">SUM(G82:J82)</f>
        <v>29.699999999999704</v>
      </c>
      <c r="G82" s="137">
        <f>G59</f>
        <v>7.3999999999999204</v>
      </c>
      <c r="H82" s="137">
        <f>H59</f>
        <v>7.4999999999999432</v>
      </c>
      <c r="I82" s="137">
        <f>I59</f>
        <v>7.3999999999999204</v>
      </c>
      <c r="J82" s="137">
        <f>J59</f>
        <v>7.3999999999999204</v>
      </c>
      <c r="K82" s="569"/>
    </row>
    <row r="83" spans="1:11" s="67" customFormat="1" ht="30.75" customHeight="1">
      <c r="A83" s="568" t="s">
        <v>276</v>
      </c>
      <c r="B83" s="274">
        <v>1301</v>
      </c>
      <c r="C83" s="137">
        <f>C93</f>
        <v>0</v>
      </c>
      <c r="D83" s="137">
        <v>-27.6</v>
      </c>
      <c r="E83" s="137">
        <f>E93</f>
        <v>13.8</v>
      </c>
      <c r="F83" s="137">
        <f>SUM(G83:J83)</f>
        <v>-27.6</v>
      </c>
      <c r="G83" s="137">
        <v>-6.9</v>
      </c>
      <c r="H83" s="137">
        <v>-6.9</v>
      </c>
      <c r="I83" s="137">
        <v>-6.9</v>
      </c>
      <c r="J83" s="137">
        <v>-6.9</v>
      </c>
      <c r="K83" s="569"/>
    </row>
    <row r="84" spans="1:11" s="67" customFormat="1" ht="30.75" customHeight="1">
      <c r="A84" s="568" t="s">
        <v>277</v>
      </c>
      <c r="B84" s="274">
        <v>1302</v>
      </c>
      <c r="C84" s="137">
        <f>C49</f>
        <v>0</v>
      </c>
      <c r="D84" s="137">
        <f t="shared" ref="D84:E84" si="26">D49</f>
        <v>0</v>
      </c>
      <c r="E84" s="137">
        <f t="shared" si="26"/>
        <v>0</v>
      </c>
      <c r="F84" s="572">
        <f t="shared" si="25"/>
        <v>0</v>
      </c>
      <c r="G84" s="572">
        <f t="shared" ref="G84:J84" si="27">G49</f>
        <v>0</v>
      </c>
      <c r="H84" s="572">
        <f t="shared" si="27"/>
        <v>0</v>
      </c>
      <c r="I84" s="572">
        <f t="shared" si="27"/>
        <v>0</v>
      </c>
      <c r="J84" s="572">
        <f t="shared" si="27"/>
        <v>0</v>
      </c>
      <c r="K84" s="569"/>
    </row>
    <row r="85" spans="1:11" s="67" customFormat="1" ht="30.75" customHeight="1">
      <c r="A85" s="568" t="s">
        <v>278</v>
      </c>
      <c r="B85" s="274">
        <v>1303</v>
      </c>
      <c r="C85" s="137">
        <f>C53</f>
        <v>0</v>
      </c>
      <c r="D85" s="137">
        <f t="shared" ref="D85:E85" si="28">D53</f>
        <v>0</v>
      </c>
      <c r="E85" s="137">
        <f t="shared" si="28"/>
        <v>0</v>
      </c>
      <c r="F85" s="572">
        <f t="shared" si="25"/>
        <v>0</v>
      </c>
      <c r="G85" s="572">
        <f t="shared" ref="G85:J85" si="29">G53</f>
        <v>0</v>
      </c>
      <c r="H85" s="572">
        <f t="shared" si="29"/>
        <v>0</v>
      </c>
      <c r="I85" s="572">
        <f t="shared" si="29"/>
        <v>0</v>
      </c>
      <c r="J85" s="572">
        <f t="shared" si="29"/>
        <v>0</v>
      </c>
      <c r="K85" s="569"/>
    </row>
    <row r="86" spans="1:11" s="67" customFormat="1" ht="30.75" customHeight="1">
      <c r="A86" s="568" t="s">
        <v>279</v>
      </c>
      <c r="B86" s="274">
        <v>1304</v>
      </c>
      <c r="C86" s="137">
        <f>C50</f>
        <v>0</v>
      </c>
      <c r="D86" s="137">
        <f t="shared" ref="D86:E86" si="30">D50</f>
        <v>0</v>
      </c>
      <c r="E86" s="137">
        <f t="shared" si="30"/>
        <v>0</v>
      </c>
      <c r="F86" s="572">
        <f t="shared" si="25"/>
        <v>0</v>
      </c>
      <c r="G86" s="572">
        <v>0</v>
      </c>
      <c r="H86" s="572">
        <f t="shared" ref="H86:J86" si="31">H50</f>
        <v>0</v>
      </c>
      <c r="I86" s="572">
        <f t="shared" si="31"/>
        <v>0</v>
      </c>
      <c r="J86" s="572">
        <f t="shared" si="31"/>
        <v>0</v>
      </c>
      <c r="K86" s="569"/>
    </row>
    <row r="87" spans="1:11" s="67" customFormat="1" ht="30.75" customHeight="1">
      <c r="A87" s="568" t="s">
        <v>280</v>
      </c>
      <c r="B87" s="274">
        <v>1305</v>
      </c>
      <c r="C87" s="137">
        <f>C54</f>
        <v>0</v>
      </c>
      <c r="D87" s="137">
        <f>D54</f>
        <v>0</v>
      </c>
      <c r="E87" s="137">
        <f>E54</f>
        <v>0</v>
      </c>
      <c r="F87" s="137">
        <f t="shared" si="25"/>
        <v>0</v>
      </c>
      <c r="G87" s="137">
        <f>G54</f>
        <v>0</v>
      </c>
      <c r="H87" s="137">
        <f>H54</f>
        <v>0</v>
      </c>
      <c r="I87" s="137">
        <f>I54</f>
        <v>0</v>
      </c>
      <c r="J87" s="137">
        <f>J54</f>
        <v>0</v>
      </c>
      <c r="K87" s="569"/>
    </row>
    <row r="88" spans="1:11" s="67" customFormat="1" ht="30.75" customHeight="1">
      <c r="A88" s="565" t="s">
        <v>108</v>
      </c>
      <c r="B88" s="570">
        <v>1310</v>
      </c>
      <c r="C88" s="321">
        <f>C82+C83-C84-C85-C86-C87</f>
        <v>6.3000000000001819</v>
      </c>
      <c r="D88" s="196">
        <f t="shared" ref="D88:E88" si="32">D82+D83-D84-D85-D86-D87</f>
        <v>-18.79999999999982</v>
      </c>
      <c r="E88" s="196">
        <f t="shared" si="32"/>
        <v>-23.300000000000363</v>
      </c>
      <c r="F88" s="196">
        <f>F82+F83-F84-F85-F86-F87</f>
        <v>2.099999999999703</v>
      </c>
      <c r="G88" s="196">
        <f t="shared" ref="G88:J88" si="33">G82+G83-G84-G85-G86-G87</f>
        <v>0.49999999999992006</v>
      </c>
      <c r="H88" s="196">
        <f t="shared" si="33"/>
        <v>0.5999999999999428</v>
      </c>
      <c r="I88" s="196">
        <f t="shared" si="33"/>
        <v>0.49999999999992006</v>
      </c>
      <c r="J88" s="196">
        <f t="shared" si="33"/>
        <v>0.49999999999992006</v>
      </c>
      <c r="K88" s="567"/>
    </row>
    <row r="89" spans="1:11" s="67" customFormat="1" ht="30.75" customHeight="1">
      <c r="A89" s="565" t="s">
        <v>157</v>
      </c>
      <c r="B89" s="570"/>
      <c r="C89" s="196"/>
      <c r="D89" s="196"/>
      <c r="E89" s="196"/>
      <c r="F89" s="575"/>
      <c r="G89" s="575"/>
      <c r="H89" s="575"/>
      <c r="I89" s="575"/>
      <c r="J89" s="575"/>
      <c r="K89" s="567"/>
    </row>
    <row r="90" spans="1:11" s="67" customFormat="1" ht="30.75" customHeight="1">
      <c r="A90" s="568" t="s">
        <v>358</v>
      </c>
      <c r="B90" s="274">
        <v>1400</v>
      </c>
      <c r="C90" s="137">
        <v>786.7</v>
      </c>
      <c r="D90" s="137">
        <v>919.6</v>
      </c>
      <c r="E90" s="576">
        <v>1771.1</v>
      </c>
      <c r="F90" s="137">
        <f t="shared" ref="F90:F95" si="34">SUM(G90:J90)</f>
        <v>-1595.9</v>
      </c>
      <c r="G90" s="137">
        <v>-399</v>
      </c>
      <c r="H90" s="137">
        <v>-399</v>
      </c>
      <c r="I90" s="137">
        <v>-399</v>
      </c>
      <c r="J90" s="137">
        <v>-398.9</v>
      </c>
      <c r="K90" s="569"/>
    </row>
    <row r="91" spans="1:11" s="67" customFormat="1" ht="30.75" customHeight="1">
      <c r="A91" s="568" t="s">
        <v>5</v>
      </c>
      <c r="B91" s="274">
        <v>1410</v>
      </c>
      <c r="C91" s="137">
        <v>774.5</v>
      </c>
      <c r="D91" s="137">
        <v>1500.4</v>
      </c>
      <c r="E91" s="76">
        <v>979.8</v>
      </c>
      <c r="F91" s="137">
        <f t="shared" si="34"/>
        <v>-1742.8</v>
      </c>
      <c r="G91" s="137">
        <v>-435.7</v>
      </c>
      <c r="H91" s="137">
        <v>-435.7</v>
      </c>
      <c r="I91" s="137">
        <v>-435.7</v>
      </c>
      <c r="J91" s="137">
        <v>-435.7</v>
      </c>
      <c r="K91" s="569"/>
    </row>
    <row r="92" spans="1:11" s="67" customFormat="1" ht="30.75" customHeight="1">
      <c r="A92" s="568" t="s">
        <v>6</v>
      </c>
      <c r="B92" s="274">
        <v>1420</v>
      </c>
      <c r="C92" s="137">
        <v>172.9</v>
      </c>
      <c r="D92" s="137">
        <v>330</v>
      </c>
      <c r="E92" s="76">
        <v>215.6</v>
      </c>
      <c r="F92" s="137">
        <f t="shared" si="34"/>
        <v>-382.8</v>
      </c>
      <c r="G92" s="137">
        <v>-95.7</v>
      </c>
      <c r="H92" s="137">
        <v>-95.7</v>
      </c>
      <c r="I92" s="137">
        <v>-95.7</v>
      </c>
      <c r="J92" s="137">
        <v>-95.7</v>
      </c>
      <c r="K92" s="569"/>
    </row>
    <row r="93" spans="1:11" s="67" customFormat="1" ht="30.75" customHeight="1">
      <c r="A93" s="568" t="s">
        <v>7</v>
      </c>
      <c r="B93" s="274">
        <v>1430</v>
      </c>
      <c r="C93" s="137">
        <v>0</v>
      </c>
      <c r="D93" s="137">
        <v>27.6</v>
      </c>
      <c r="E93" s="76">
        <v>13.8</v>
      </c>
      <c r="F93" s="137">
        <f t="shared" si="34"/>
        <v>-35.6</v>
      </c>
      <c r="G93" s="137">
        <v>-8.9</v>
      </c>
      <c r="H93" s="137">
        <v>-8.9</v>
      </c>
      <c r="I93" s="137">
        <v>-8.9</v>
      </c>
      <c r="J93" s="137">
        <v>-8.9</v>
      </c>
      <c r="K93" s="569"/>
    </row>
    <row r="94" spans="1:11" s="67" customFormat="1" ht="30.75" customHeight="1">
      <c r="A94" s="568" t="s">
        <v>26</v>
      </c>
      <c r="B94" s="274">
        <v>1440</v>
      </c>
      <c r="C94" s="137">
        <v>4428.7</v>
      </c>
      <c r="D94" s="137">
        <v>2685</v>
      </c>
      <c r="E94" s="76">
        <v>4378</v>
      </c>
      <c r="F94" s="137">
        <f t="shared" si="34"/>
        <v>-497.2</v>
      </c>
      <c r="G94" s="137">
        <v>-124.3</v>
      </c>
      <c r="H94" s="137">
        <v>-124.3</v>
      </c>
      <c r="I94" s="137">
        <v>-124.3</v>
      </c>
      <c r="J94" s="137">
        <v>-124.3</v>
      </c>
      <c r="K94" s="569"/>
    </row>
    <row r="95" spans="1:11" s="67" customFormat="1" ht="30.75" customHeight="1">
      <c r="A95" s="565" t="s">
        <v>49</v>
      </c>
      <c r="B95" s="570">
        <v>1450</v>
      </c>
      <c r="C95" s="138">
        <f>SUM(C90,C91:C94)</f>
        <v>6162.8</v>
      </c>
      <c r="D95" s="138">
        <f>SUM(D90,D91:D94)</f>
        <v>5462.6</v>
      </c>
      <c r="E95" s="196">
        <f>SUM(E90,E91:E94)</f>
        <v>7358.2999999999993</v>
      </c>
      <c r="F95" s="138">
        <f t="shared" si="34"/>
        <v>-4254.3</v>
      </c>
      <c r="G95" s="138">
        <f>SUM(G90,G91:G94)</f>
        <v>-1063.6000000000001</v>
      </c>
      <c r="H95" s="138">
        <f>SUM(H90,H91:H94)</f>
        <v>-1063.6000000000001</v>
      </c>
      <c r="I95" s="138">
        <f>SUM(I90,I91:I94)</f>
        <v>-1063.6000000000001</v>
      </c>
      <c r="J95" s="138">
        <f>SUM(J90,J91:J94)</f>
        <v>-1063.5</v>
      </c>
      <c r="K95" s="567"/>
    </row>
    <row r="96" spans="1:11" s="112" customFormat="1" ht="20.100000000000001" customHeight="1">
      <c r="A96" s="68"/>
      <c r="B96" s="69"/>
      <c r="C96" s="113"/>
      <c r="D96" s="113"/>
      <c r="E96" s="113"/>
      <c r="F96" s="113"/>
      <c r="G96" s="113"/>
      <c r="H96" s="113"/>
      <c r="I96" s="113"/>
      <c r="J96" s="113"/>
      <c r="K96" s="70"/>
    </row>
    <row r="97" spans="1:10" ht="16.5" customHeight="1">
      <c r="A97" s="71"/>
      <c r="C97" s="114"/>
      <c r="D97" s="115"/>
      <c r="E97" s="115"/>
      <c r="F97" s="115"/>
      <c r="G97" s="115"/>
      <c r="H97" s="115"/>
      <c r="I97" s="115"/>
      <c r="J97" s="115"/>
    </row>
    <row r="98" spans="1:10" ht="20.100000000000001" customHeight="1">
      <c r="A98" s="54" t="s">
        <v>464</v>
      </c>
      <c r="B98" s="72"/>
      <c r="C98" s="374" t="s">
        <v>159</v>
      </c>
      <c r="D98" s="374"/>
      <c r="E98" s="374"/>
      <c r="F98" s="374"/>
      <c r="G98" s="116"/>
      <c r="H98" s="362" t="s">
        <v>465</v>
      </c>
      <c r="I98" s="362"/>
      <c r="J98" s="362"/>
    </row>
    <row r="99" spans="1:10" s="67" customFormat="1" ht="29.25" customHeight="1">
      <c r="A99" s="127" t="s">
        <v>364</v>
      </c>
      <c r="B99" s="66"/>
      <c r="C99" s="372" t="s">
        <v>188</v>
      </c>
      <c r="D99" s="372"/>
      <c r="E99" s="372"/>
      <c r="F99" s="372"/>
      <c r="G99" s="117"/>
      <c r="H99" s="373" t="s">
        <v>83</v>
      </c>
      <c r="I99" s="373"/>
      <c r="J99" s="373"/>
    </row>
    <row r="100" spans="1:10" ht="20.100000000000001" customHeight="1">
      <c r="A100" s="71"/>
      <c r="C100" s="114"/>
      <c r="D100" s="115"/>
      <c r="E100" s="115"/>
      <c r="F100" s="115"/>
      <c r="G100" s="115"/>
      <c r="H100" s="115"/>
      <c r="I100" s="115"/>
      <c r="J100" s="115"/>
    </row>
    <row r="101" spans="1:10">
      <c r="A101" s="71"/>
      <c r="C101" s="114"/>
      <c r="D101" s="115"/>
      <c r="E101" s="115"/>
      <c r="F101" s="115"/>
      <c r="G101" s="115"/>
      <c r="H101" s="115"/>
      <c r="I101" s="115"/>
      <c r="J101" s="115"/>
    </row>
    <row r="102" spans="1:10">
      <c r="A102" s="71"/>
      <c r="C102" s="114"/>
      <c r="D102" s="115"/>
      <c r="E102" s="115"/>
      <c r="F102" s="115"/>
      <c r="G102" s="115"/>
      <c r="H102" s="115"/>
      <c r="I102" s="115"/>
      <c r="J102" s="115"/>
    </row>
    <row r="103" spans="1:10">
      <c r="A103" s="71"/>
      <c r="C103" s="114"/>
      <c r="D103" s="115"/>
      <c r="E103" s="115"/>
      <c r="F103" s="115"/>
      <c r="G103" s="115"/>
      <c r="H103" s="115"/>
      <c r="I103" s="115"/>
      <c r="J103" s="115"/>
    </row>
    <row r="104" spans="1:10">
      <c r="A104" s="71"/>
      <c r="C104" s="114"/>
      <c r="D104" s="115"/>
      <c r="E104" s="115"/>
      <c r="F104" s="115"/>
      <c r="G104" s="115"/>
      <c r="H104" s="115"/>
      <c r="I104" s="115"/>
      <c r="J104" s="115"/>
    </row>
    <row r="105" spans="1:10">
      <c r="A105" s="71"/>
      <c r="C105" s="114"/>
      <c r="D105" s="115"/>
      <c r="E105" s="115"/>
      <c r="F105" s="115"/>
      <c r="G105" s="115"/>
      <c r="H105" s="115"/>
      <c r="I105" s="115"/>
      <c r="J105" s="115"/>
    </row>
    <row r="106" spans="1:10">
      <c r="A106" s="71"/>
      <c r="C106" s="114"/>
      <c r="D106" s="115"/>
      <c r="E106" s="115"/>
      <c r="F106" s="115"/>
      <c r="G106" s="115"/>
      <c r="H106" s="115"/>
      <c r="I106" s="115"/>
      <c r="J106" s="115"/>
    </row>
    <row r="107" spans="1:10">
      <c r="A107" s="71"/>
      <c r="C107" s="114"/>
      <c r="D107" s="115"/>
      <c r="E107" s="115"/>
      <c r="F107" s="115"/>
      <c r="G107" s="115"/>
      <c r="H107" s="115"/>
      <c r="I107" s="115"/>
      <c r="J107" s="115"/>
    </row>
    <row r="108" spans="1:10">
      <c r="A108" s="71"/>
      <c r="C108" s="114"/>
      <c r="D108" s="115"/>
      <c r="E108" s="115"/>
      <c r="F108" s="115"/>
      <c r="G108" s="115"/>
      <c r="H108" s="115"/>
      <c r="I108" s="115"/>
      <c r="J108" s="115"/>
    </row>
    <row r="109" spans="1:10">
      <c r="A109" s="71"/>
      <c r="C109" s="114"/>
      <c r="D109" s="115"/>
      <c r="E109" s="115"/>
      <c r="F109" s="115"/>
      <c r="G109" s="115"/>
      <c r="H109" s="115"/>
      <c r="I109" s="115"/>
      <c r="J109" s="115"/>
    </row>
    <row r="110" spans="1:10">
      <c r="A110" s="71"/>
      <c r="C110" s="114"/>
      <c r="D110" s="115"/>
      <c r="E110" s="115"/>
      <c r="F110" s="115"/>
      <c r="G110" s="115"/>
      <c r="H110" s="115"/>
      <c r="I110" s="115"/>
      <c r="J110" s="115"/>
    </row>
    <row r="111" spans="1:10">
      <c r="A111" s="71"/>
      <c r="C111" s="114"/>
      <c r="D111" s="115"/>
      <c r="E111" s="115"/>
      <c r="F111" s="115"/>
      <c r="G111" s="115"/>
      <c r="H111" s="115"/>
      <c r="I111" s="115"/>
      <c r="J111" s="115"/>
    </row>
    <row r="112" spans="1:10">
      <c r="A112" s="71"/>
      <c r="C112" s="114"/>
      <c r="D112" s="115"/>
      <c r="E112" s="115"/>
      <c r="F112" s="115"/>
      <c r="G112" s="115"/>
      <c r="H112" s="115"/>
      <c r="I112" s="115"/>
      <c r="J112" s="115"/>
    </row>
    <row r="113" spans="1:10">
      <c r="A113" s="71"/>
      <c r="C113" s="114"/>
      <c r="D113" s="115"/>
      <c r="E113" s="115"/>
      <c r="F113" s="115"/>
      <c r="G113" s="115"/>
      <c r="H113" s="115"/>
      <c r="I113" s="115"/>
      <c r="J113" s="115"/>
    </row>
    <row r="114" spans="1:10">
      <c r="A114" s="71"/>
      <c r="C114" s="114"/>
      <c r="D114" s="115"/>
      <c r="E114" s="115"/>
      <c r="F114" s="115"/>
      <c r="G114" s="115"/>
      <c r="H114" s="115"/>
      <c r="I114" s="115"/>
      <c r="J114" s="115"/>
    </row>
    <row r="115" spans="1:10">
      <c r="A115" s="71"/>
      <c r="C115" s="114"/>
      <c r="D115" s="115"/>
      <c r="E115" s="115"/>
      <c r="F115" s="115"/>
      <c r="G115" s="115"/>
      <c r="H115" s="115"/>
      <c r="I115" s="115"/>
      <c r="J115" s="115"/>
    </row>
    <row r="116" spans="1:10">
      <c r="A116" s="71"/>
      <c r="C116" s="114"/>
      <c r="D116" s="115"/>
      <c r="E116" s="115"/>
      <c r="F116" s="115"/>
      <c r="G116" s="115"/>
      <c r="H116" s="115"/>
      <c r="I116" s="115"/>
      <c r="J116" s="115"/>
    </row>
    <row r="117" spans="1:10">
      <c r="A117" s="71"/>
      <c r="C117" s="114"/>
      <c r="D117" s="115"/>
      <c r="E117" s="115"/>
      <c r="F117" s="115"/>
      <c r="G117" s="115"/>
      <c r="H117" s="115"/>
      <c r="I117" s="115"/>
      <c r="J117" s="115"/>
    </row>
    <row r="118" spans="1:10">
      <c r="A118" s="71"/>
      <c r="C118" s="114"/>
      <c r="D118" s="115"/>
      <c r="E118" s="115"/>
      <c r="F118" s="115"/>
      <c r="G118" s="115"/>
      <c r="H118" s="115"/>
      <c r="I118" s="115"/>
      <c r="J118" s="115"/>
    </row>
    <row r="119" spans="1:10">
      <c r="A119" s="71"/>
      <c r="C119" s="114"/>
      <c r="D119" s="115"/>
      <c r="E119" s="115"/>
      <c r="F119" s="115"/>
      <c r="G119" s="115"/>
      <c r="H119" s="115"/>
      <c r="I119" s="115"/>
      <c r="J119" s="115"/>
    </row>
    <row r="120" spans="1:10">
      <c r="A120" s="71"/>
      <c r="C120" s="114"/>
      <c r="D120" s="115"/>
      <c r="E120" s="115"/>
      <c r="F120" s="115"/>
      <c r="G120" s="115"/>
      <c r="H120" s="115"/>
      <c r="I120" s="115"/>
      <c r="J120" s="115"/>
    </row>
    <row r="121" spans="1:10">
      <c r="A121" s="71"/>
      <c r="C121" s="114"/>
      <c r="D121" s="115"/>
      <c r="E121" s="115"/>
      <c r="F121" s="115"/>
      <c r="G121" s="115"/>
      <c r="H121" s="115"/>
      <c r="I121" s="115"/>
      <c r="J121" s="115"/>
    </row>
    <row r="122" spans="1:10">
      <c r="A122" s="71"/>
      <c r="C122" s="114"/>
      <c r="D122" s="115"/>
      <c r="E122" s="115"/>
      <c r="F122" s="115"/>
      <c r="G122" s="115"/>
      <c r="H122" s="115"/>
      <c r="I122" s="115"/>
      <c r="J122" s="115"/>
    </row>
    <row r="123" spans="1:10">
      <c r="A123" s="71"/>
      <c r="C123" s="114"/>
      <c r="D123" s="115"/>
      <c r="E123" s="115"/>
      <c r="F123" s="115"/>
      <c r="G123" s="115"/>
      <c r="H123" s="115"/>
      <c r="I123" s="115"/>
      <c r="J123" s="115"/>
    </row>
    <row r="124" spans="1:10">
      <c r="A124" s="71"/>
      <c r="C124" s="114"/>
      <c r="D124" s="115"/>
      <c r="E124" s="115"/>
      <c r="F124" s="115"/>
      <c r="G124" s="115"/>
      <c r="H124" s="115"/>
      <c r="I124" s="115"/>
      <c r="J124" s="115"/>
    </row>
    <row r="125" spans="1:10">
      <c r="A125" s="71"/>
      <c r="C125" s="114"/>
      <c r="D125" s="115"/>
      <c r="E125" s="115"/>
      <c r="F125" s="115"/>
      <c r="G125" s="115"/>
      <c r="H125" s="115"/>
      <c r="I125" s="115"/>
      <c r="J125" s="115"/>
    </row>
    <row r="126" spans="1:10">
      <c r="A126" s="71"/>
      <c r="C126" s="114"/>
      <c r="D126" s="115"/>
      <c r="E126" s="115"/>
      <c r="F126" s="115"/>
      <c r="G126" s="115"/>
      <c r="H126" s="115"/>
      <c r="I126" s="115"/>
      <c r="J126" s="115"/>
    </row>
    <row r="127" spans="1:10">
      <c r="A127" s="71"/>
      <c r="C127" s="114"/>
      <c r="D127" s="115"/>
      <c r="E127" s="115"/>
      <c r="F127" s="115"/>
      <c r="G127" s="115"/>
      <c r="H127" s="115"/>
      <c r="I127" s="115"/>
      <c r="J127" s="115"/>
    </row>
    <row r="128" spans="1:10">
      <c r="A128" s="71"/>
      <c r="C128" s="114"/>
      <c r="D128" s="115"/>
      <c r="E128" s="115"/>
      <c r="F128" s="115"/>
      <c r="G128" s="115"/>
      <c r="H128" s="115"/>
      <c r="I128" s="115"/>
      <c r="J128" s="115"/>
    </row>
    <row r="129" spans="1:10">
      <c r="A129" s="71"/>
      <c r="C129" s="114"/>
      <c r="D129" s="115"/>
      <c r="E129" s="115"/>
      <c r="F129" s="115"/>
      <c r="G129" s="115"/>
      <c r="H129" s="115"/>
      <c r="I129" s="115"/>
      <c r="J129" s="115"/>
    </row>
    <row r="130" spans="1:10">
      <c r="A130" s="71"/>
      <c r="C130" s="114"/>
      <c r="D130" s="115"/>
      <c r="E130" s="115"/>
      <c r="F130" s="115"/>
      <c r="G130" s="115"/>
      <c r="H130" s="115"/>
      <c r="I130" s="115"/>
      <c r="J130" s="115"/>
    </row>
    <row r="131" spans="1:10">
      <c r="A131" s="71"/>
      <c r="C131" s="114"/>
      <c r="D131" s="115"/>
      <c r="E131" s="115"/>
      <c r="F131" s="115"/>
      <c r="G131" s="115"/>
      <c r="H131" s="115"/>
      <c r="I131" s="115"/>
      <c r="J131" s="115"/>
    </row>
    <row r="132" spans="1:10">
      <c r="A132" s="71"/>
      <c r="C132" s="114"/>
      <c r="D132" s="115"/>
      <c r="E132" s="115"/>
      <c r="F132" s="115"/>
      <c r="G132" s="115"/>
      <c r="H132" s="115"/>
      <c r="I132" s="115"/>
      <c r="J132" s="115"/>
    </row>
    <row r="133" spans="1:10">
      <c r="A133" s="71"/>
      <c r="C133" s="114"/>
      <c r="D133" s="115"/>
      <c r="E133" s="115"/>
      <c r="F133" s="115"/>
      <c r="G133" s="115"/>
      <c r="H133" s="115"/>
      <c r="I133" s="115"/>
      <c r="J133" s="115"/>
    </row>
    <row r="134" spans="1:10">
      <c r="A134" s="71"/>
      <c r="C134" s="114"/>
      <c r="D134" s="115"/>
      <c r="E134" s="115"/>
      <c r="F134" s="115"/>
      <c r="G134" s="115"/>
      <c r="H134" s="115"/>
      <c r="I134" s="115"/>
      <c r="J134" s="115"/>
    </row>
    <row r="135" spans="1:10">
      <c r="A135" s="71"/>
      <c r="C135" s="114"/>
      <c r="D135" s="115"/>
      <c r="E135" s="115"/>
      <c r="F135" s="115"/>
      <c r="G135" s="115"/>
      <c r="H135" s="115"/>
      <c r="I135" s="115"/>
      <c r="J135" s="115"/>
    </row>
    <row r="136" spans="1:10">
      <c r="A136" s="71"/>
      <c r="C136" s="114"/>
      <c r="D136" s="115"/>
      <c r="E136" s="115"/>
      <c r="F136" s="115"/>
      <c r="G136" s="115"/>
      <c r="H136" s="115"/>
      <c r="I136" s="115"/>
      <c r="J136" s="115"/>
    </row>
    <row r="137" spans="1:10">
      <c r="A137" s="71"/>
      <c r="C137" s="114"/>
      <c r="D137" s="115"/>
      <c r="E137" s="115"/>
      <c r="F137" s="115"/>
      <c r="G137" s="115"/>
      <c r="H137" s="115"/>
      <c r="I137" s="115"/>
      <c r="J137" s="115"/>
    </row>
    <row r="138" spans="1:10">
      <c r="A138" s="71"/>
      <c r="C138" s="114"/>
      <c r="D138" s="115"/>
      <c r="E138" s="115"/>
      <c r="F138" s="115"/>
      <c r="G138" s="115"/>
      <c r="H138" s="115"/>
      <c r="I138" s="115"/>
      <c r="J138" s="115"/>
    </row>
    <row r="139" spans="1:10">
      <c r="A139" s="71"/>
      <c r="C139" s="114"/>
      <c r="D139" s="115"/>
      <c r="E139" s="115"/>
      <c r="F139" s="115"/>
      <c r="G139" s="115"/>
      <c r="H139" s="115"/>
      <c r="I139" s="115"/>
      <c r="J139" s="115"/>
    </row>
    <row r="140" spans="1:10">
      <c r="A140" s="71"/>
      <c r="C140" s="114"/>
      <c r="D140" s="115"/>
      <c r="E140" s="115"/>
      <c r="F140" s="115"/>
      <c r="G140" s="115"/>
      <c r="H140" s="115"/>
      <c r="I140" s="115"/>
      <c r="J140" s="115"/>
    </row>
    <row r="141" spans="1:10">
      <c r="A141" s="71"/>
      <c r="C141" s="114"/>
      <c r="D141" s="115"/>
      <c r="E141" s="115"/>
      <c r="F141" s="115"/>
      <c r="G141" s="115"/>
      <c r="H141" s="115"/>
      <c r="I141" s="115"/>
      <c r="J141" s="115"/>
    </row>
    <row r="142" spans="1:10">
      <c r="A142" s="71"/>
      <c r="C142" s="114"/>
      <c r="D142" s="115"/>
      <c r="E142" s="115"/>
      <c r="F142" s="115"/>
      <c r="G142" s="115"/>
      <c r="H142" s="115"/>
      <c r="I142" s="115"/>
      <c r="J142" s="115"/>
    </row>
    <row r="143" spans="1:10">
      <c r="A143" s="71"/>
      <c r="C143" s="114"/>
      <c r="D143" s="115"/>
      <c r="E143" s="115"/>
      <c r="F143" s="115"/>
      <c r="G143" s="115"/>
      <c r="H143" s="115"/>
      <c r="I143" s="115"/>
      <c r="J143" s="115"/>
    </row>
    <row r="144" spans="1:10">
      <c r="A144" s="71"/>
      <c r="C144" s="114"/>
      <c r="D144" s="115"/>
      <c r="E144" s="115"/>
      <c r="F144" s="115"/>
      <c r="G144" s="115"/>
      <c r="H144" s="115"/>
      <c r="I144" s="115"/>
      <c r="J144" s="115"/>
    </row>
    <row r="145" spans="1:10">
      <c r="A145" s="71"/>
      <c r="C145" s="114"/>
      <c r="D145" s="115"/>
      <c r="E145" s="115"/>
      <c r="F145" s="115"/>
      <c r="G145" s="115"/>
      <c r="H145" s="115"/>
      <c r="I145" s="115"/>
      <c r="J145" s="115"/>
    </row>
    <row r="146" spans="1:10">
      <c r="A146" s="71"/>
      <c r="C146" s="114"/>
      <c r="D146" s="115"/>
      <c r="E146" s="115"/>
      <c r="F146" s="115"/>
      <c r="G146" s="115"/>
      <c r="H146" s="115"/>
      <c r="I146" s="115"/>
      <c r="J146" s="115"/>
    </row>
    <row r="147" spans="1:10">
      <c r="A147" s="71"/>
      <c r="C147" s="114"/>
      <c r="D147" s="115"/>
      <c r="E147" s="115"/>
      <c r="F147" s="115"/>
      <c r="G147" s="115"/>
      <c r="H147" s="115"/>
      <c r="I147" s="115"/>
      <c r="J147" s="115"/>
    </row>
    <row r="148" spans="1:10">
      <c r="A148" s="71"/>
      <c r="C148" s="114"/>
      <c r="D148" s="115"/>
      <c r="E148" s="115"/>
      <c r="F148" s="115"/>
      <c r="G148" s="115"/>
      <c r="H148" s="115"/>
      <c r="I148" s="115"/>
      <c r="J148" s="115"/>
    </row>
    <row r="149" spans="1:10">
      <c r="A149" s="71"/>
      <c r="C149" s="114"/>
      <c r="D149" s="115"/>
      <c r="E149" s="115"/>
      <c r="F149" s="115"/>
      <c r="G149" s="115"/>
      <c r="H149" s="115"/>
      <c r="I149" s="115"/>
      <c r="J149" s="115"/>
    </row>
    <row r="150" spans="1:10">
      <c r="A150" s="71"/>
      <c r="C150" s="114"/>
      <c r="D150" s="115"/>
      <c r="E150" s="115"/>
      <c r="F150" s="115"/>
      <c r="G150" s="115"/>
      <c r="H150" s="115"/>
      <c r="I150" s="115"/>
      <c r="J150" s="115"/>
    </row>
    <row r="151" spans="1:10">
      <c r="A151" s="71"/>
      <c r="C151" s="114"/>
      <c r="D151" s="115"/>
      <c r="E151" s="115"/>
      <c r="F151" s="115"/>
      <c r="G151" s="115"/>
      <c r="H151" s="115"/>
      <c r="I151" s="115"/>
      <c r="J151" s="115"/>
    </row>
    <row r="152" spans="1:10">
      <c r="A152" s="71"/>
      <c r="C152" s="114"/>
      <c r="D152" s="115"/>
      <c r="E152" s="115"/>
      <c r="F152" s="115"/>
      <c r="G152" s="115"/>
      <c r="H152" s="115"/>
      <c r="I152" s="115"/>
      <c r="J152" s="115"/>
    </row>
    <row r="153" spans="1:10">
      <c r="A153" s="71"/>
      <c r="C153" s="114"/>
      <c r="D153" s="115"/>
      <c r="E153" s="115"/>
      <c r="F153" s="115"/>
      <c r="G153" s="115"/>
      <c r="H153" s="115"/>
      <c r="I153" s="115"/>
      <c r="J153" s="115"/>
    </row>
    <row r="154" spans="1:10">
      <c r="A154" s="71"/>
      <c r="C154" s="114"/>
      <c r="D154" s="115"/>
      <c r="E154" s="115"/>
      <c r="F154" s="115"/>
      <c r="G154" s="115"/>
      <c r="H154" s="115"/>
      <c r="I154" s="115"/>
      <c r="J154" s="115"/>
    </row>
    <row r="155" spans="1:10">
      <c r="A155" s="71"/>
      <c r="C155" s="114"/>
      <c r="D155" s="115"/>
      <c r="E155" s="115"/>
      <c r="F155" s="115"/>
      <c r="G155" s="115"/>
      <c r="H155" s="115"/>
      <c r="I155" s="115"/>
      <c r="J155" s="115"/>
    </row>
    <row r="156" spans="1:10">
      <c r="A156" s="71"/>
      <c r="C156" s="114"/>
      <c r="D156" s="115"/>
      <c r="E156" s="115"/>
      <c r="F156" s="115"/>
      <c r="G156" s="115"/>
      <c r="H156" s="115"/>
      <c r="I156" s="115"/>
      <c r="J156" s="115"/>
    </row>
    <row r="157" spans="1:10">
      <c r="A157" s="71"/>
      <c r="C157" s="114"/>
      <c r="D157" s="115"/>
      <c r="E157" s="115"/>
      <c r="F157" s="115"/>
      <c r="G157" s="115"/>
      <c r="H157" s="115"/>
      <c r="I157" s="115"/>
      <c r="J157" s="115"/>
    </row>
    <row r="158" spans="1:10">
      <c r="A158" s="118"/>
    </row>
    <row r="159" spans="1:10">
      <c r="A159" s="118"/>
    </row>
    <row r="160" spans="1:10">
      <c r="A160" s="118"/>
    </row>
    <row r="161" spans="1:1">
      <c r="A161" s="118"/>
    </row>
    <row r="162" spans="1:1">
      <c r="A162" s="118"/>
    </row>
    <row r="163" spans="1:1">
      <c r="A163" s="118"/>
    </row>
    <row r="164" spans="1:1">
      <c r="A164" s="118"/>
    </row>
    <row r="165" spans="1:1">
      <c r="A165" s="118"/>
    </row>
    <row r="166" spans="1:1">
      <c r="A166" s="118"/>
    </row>
    <row r="167" spans="1:1">
      <c r="A167" s="118"/>
    </row>
    <row r="168" spans="1:1">
      <c r="A168" s="118"/>
    </row>
    <row r="169" spans="1:1">
      <c r="A169" s="118"/>
    </row>
    <row r="170" spans="1:1">
      <c r="A170" s="118"/>
    </row>
    <row r="171" spans="1:1">
      <c r="A171" s="118"/>
    </row>
    <row r="172" spans="1:1">
      <c r="A172" s="118"/>
    </row>
    <row r="173" spans="1:1">
      <c r="A173" s="118"/>
    </row>
    <row r="174" spans="1:1">
      <c r="A174" s="118"/>
    </row>
    <row r="175" spans="1:1">
      <c r="A175" s="118"/>
    </row>
    <row r="176" spans="1:1">
      <c r="A176" s="118"/>
    </row>
    <row r="177" spans="1:1">
      <c r="A177" s="118"/>
    </row>
    <row r="178" spans="1:1">
      <c r="A178" s="118"/>
    </row>
    <row r="179" spans="1:1">
      <c r="A179" s="118"/>
    </row>
    <row r="180" spans="1:1">
      <c r="A180" s="118"/>
    </row>
    <row r="181" spans="1:1">
      <c r="A181" s="118"/>
    </row>
    <row r="182" spans="1:1">
      <c r="A182" s="118"/>
    </row>
    <row r="183" spans="1:1">
      <c r="A183" s="118"/>
    </row>
    <row r="184" spans="1:1">
      <c r="A184" s="118"/>
    </row>
    <row r="185" spans="1:1">
      <c r="A185" s="118"/>
    </row>
    <row r="186" spans="1:1">
      <c r="A186" s="118"/>
    </row>
    <row r="187" spans="1:1">
      <c r="A187" s="118"/>
    </row>
    <row r="188" spans="1:1">
      <c r="A188" s="118"/>
    </row>
    <row r="189" spans="1:1">
      <c r="A189" s="118"/>
    </row>
    <row r="190" spans="1:1">
      <c r="A190" s="118"/>
    </row>
    <row r="191" spans="1:1">
      <c r="A191" s="118"/>
    </row>
    <row r="192" spans="1:1">
      <c r="A192" s="118"/>
    </row>
    <row r="193" spans="1:1">
      <c r="A193" s="118"/>
    </row>
    <row r="194" spans="1:1">
      <c r="A194" s="118"/>
    </row>
    <row r="195" spans="1:1">
      <c r="A195" s="118"/>
    </row>
    <row r="196" spans="1:1">
      <c r="A196" s="118"/>
    </row>
    <row r="197" spans="1:1">
      <c r="A197" s="118"/>
    </row>
    <row r="198" spans="1:1">
      <c r="A198" s="118"/>
    </row>
    <row r="199" spans="1:1">
      <c r="A199" s="118"/>
    </row>
    <row r="200" spans="1:1">
      <c r="A200" s="118"/>
    </row>
    <row r="201" spans="1:1">
      <c r="A201" s="118"/>
    </row>
    <row r="202" spans="1:1">
      <c r="A202" s="118"/>
    </row>
    <row r="203" spans="1:1">
      <c r="A203" s="118"/>
    </row>
    <row r="204" spans="1:1">
      <c r="A204" s="118"/>
    </row>
    <row r="205" spans="1:1">
      <c r="A205" s="118"/>
    </row>
    <row r="206" spans="1:1">
      <c r="A206" s="118"/>
    </row>
    <row r="207" spans="1:1">
      <c r="A207" s="118"/>
    </row>
    <row r="208" spans="1:1">
      <c r="A208" s="118"/>
    </row>
    <row r="209" spans="1:1">
      <c r="A209" s="118"/>
    </row>
    <row r="210" spans="1:1">
      <c r="A210" s="118"/>
    </row>
    <row r="211" spans="1:1">
      <c r="A211" s="118"/>
    </row>
    <row r="212" spans="1:1">
      <c r="A212" s="118"/>
    </row>
    <row r="213" spans="1:1">
      <c r="A213" s="118"/>
    </row>
    <row r="214" spans="1:1">
      <c r="A214" s="118"/>
    </row>
    <row r="215" spans="1:1">
      <c r="A215" s="118"/>
    </row>
    <row r="216" spans="1:1">
      <c r="A216" s="118"/>
    </row>
    <row r="217" spans="1:1">
      <c r="A217" s="118"/>
    </row>
    <row r="218" spans="1:1">
      <c r="A218" s="118"/>
    </row>
    <row r="219" spans="1:1">
      <c r="A219" s="118"/>
    </row>
    <row r="220" spans="1:1">
      <c r="A220" s="118"/>
    </row>
    <row r="221" spans="1:1">
      <c r="A221" s="118"/>
    </row>
    <row r="222" spans="1:1">
      <c r="A222" s="118"/>
    </row>
    <row r="223" spans="1:1">
      <c r="A223" s="118"/>
    </row>
    <row r="224" spans="1:1">
      <c r="A224" s="118"/>
    </row>
    <row r="225" spans="1:1">
      <c r="A225" s="118"/>
    </row>
    <row r="226" spans="1:1">
      <c r="A226" s="118"/>
    </row>
    <row r="227" spans="1:1">
      <c r="A227" s="118"/>
    </row>
    <row r="228" spans="1:1">
      <c r="A228" s="118"/>
    </row>
    <row r="229" spans="1:1">
      <c r="A229" s="118"/>
    </row>
    <row r="230" spans="1:1">
      <c r="A230" s="118"/>
    </row>
    <row r="231" spans="1:1">
      <c r="A231" s="118"/>
    </row>
    <row r="232" spans="1:1">
      <c r="A232" s="118"/>
    </row>
    <row r="233" spans="1:1">
      <c r="A233" s="118"/>
    </row>
    <row r="234" spans="1:1">
      <c r="A234" s="118"/>
    </row>
    <row r="235" spans="1:1">
      <c r="A235" s="118"/>
    </row>
    <row r="236" spans="1:1">
      <c r="A236" s="118"/>
    </row>
    <row r="237" spans="1:1">
      <c r="A237" s="118"/>
    </row>
    <row r="238" spans="1:1">
      <c r="A238" s="118"/>
    </row>
    <row r="239" spans="1:1">
      <c r="A239" s="118"/>
    </row>
    <row r="240" spans="1:1">
      <c r="A240" s="118"/>
    </row>
    <row r="241" spans="1:1">
      <c r="A241" s="118"/>
    </row>
    <row r="242" spans="1:1">
      <c r="A242" s="118"/>
    </row>
    <row r="243" spans="1:1">
      <c r="A243" s="118"/>
    </row>
    <row r="244" spans="1:1">
      <c r="A244" s="118"/>
    </row>
    <row r="245" spans="1:1">
      <c r="A245" s="118"/>
    </row>
    <row r="246" spans="1:1">
      <c r="A246" s="118"/>
    </row>
    <row r="247" spans="1:1">
      <c r="A247" s="118"/>
    </row>
    <row r="248" spans="1:1">
      <c r="A248" s="118"/>
    </row>
    <row r="249" spans="1:1">
      <c r="A249" s="118"/>
    </row>
    <row r="250" spans="1:1">
      <c r="A250" s="118"/>
    </row>
    <row r="251" spans="1:1">
      <c r="A251" s="118"/>
    </row>
    <row r="252" spans="1:1">
      <c r="A252" s="118"/>
    </row>
    <row r="253" spans="1:1">
      <c r="A253" s="118"/>
    </row>
    <row r="254" spans="1:1">
      <c r="A254" s="118"/>
    </row>
    <row r="255" spans="1:1">
      <c r="A255" s="118"/>
    </row>
    <row r="256" spans="1:1">
      <c r="A256" s="118"/>
    </row>
    <row r="257" spans="1:1">
      <c r="A257" s="118"/>
    </row>
    <row r="258" spans="1:1">
      <c r="A258" s="118"/>
    </row>
    <row r="259" spans="1:1">
      <c r="A259" s="118"/>
    </row>
    <row r="260" spans="1:1">
      <c r="A260" s="118"/>
    </row>
    <row r="261" spans="1:1">
      <c r="A261" s="118"/>
    </row>
    <row r="262" spans="1:1">
      <c r="A262" s="118"/>
    </row>
    <row r="263" spans="1:1">
      <c r="A263" s="118"/>
    </row>
    <row r="264" spans="1:1">
      <c r="A264" s="118"/>
    </row>
    <row r="265" spans="1:1">
      <c r="A265" s="118"/>
    </row>
    <row r="266" spans="1:1">
      <c r="A266" s="118"/>
    </row>
    <row r="267" spans="1:1">
      <c r="A267" s="118"/>
    </row>
    <row r="268" spans="1:1">
      <c r="A268" s="118"/>
    </row>
    <row r="269" spans="1:1">
      <c r="A269" s="118"/>
    </row>
    <row r="270" spans="1:1">
      <c r="A270" s="118"/>
    </row>
    <row r="271" spans="1:1">
      <c r="A271" s="118"/>
    </row>
    <row r="272" spans="1:1">
      <c r="A272" s="118"/>
    </row>
    <row r="273" spans="1:1">
      <c r="A273" s="118"/>
    </row>
    <row r="274" spans="1:1">
      <c r="A274" s="118"/>
    </row>
    <row r="275" spans="1:1">
      <c r="A275" s="118"/>
    </row>
    <row r="276" spans="1:1">
      <c r="A276" s="118"/>
    </row>
    <row r="277" spans="1:1">
      <c r="A277" s="118"/>
    </row>
    <row r="278" spans="1:1">
      <c r="A278" s="118"/>
    </row>
    <row r="279" spans="1:1">
      <c r="A279" s="118"/>
    </row>
    <row r="280" spans="1:1">
      <c r="A280" s="118"/>
    </row>
    <row r="281" spans="1:1">
      <c r="A281" s="118"/>
    </row>
    <row r="282" spans="1:1">
      <c r="A282" s="118"/>
    </row>
    <row r="283" spans="1:1">
      <c r="A283" s="118"/>
    </row>
    <row r="284" spans="1:1">
      <c r="A284" s="118"/>
    </row>
    <row r="285" spans="1:1">
      <c r="A285" s="118"/>
    </row>
    <row r="286" spans="1:1">
      <c r="A286" s="118"/>
    </row>
    <row r="287" spans="1:1">
      <c r="A287" s="118"/>
    </row>
    <row r="288" spans="1:1">
      <c r="A288" s="118"/>
    </row>
    <row r="289" spans="1:1">
      <c r="A289" s="118"/>
    </row>
    <row r="290" spans="1:1">
      <c r="A290" s="118"/>
    </row>
    <row r="291" spans="1:1">
      <c r="A291" s="118"/>
    </row>
    <row r="292" spans="1:1">
      <c r="A292" s="118"/>
    </row>
    <row r="293" spans="1:1">
      <c r="A293" s="118"/>
    </row>
    <row r="294" spans="1:1">
      <c r="A294" s="118"/>
    </row>
    <row r="295" spans="1:1">
      <c r="A295" s="118"/>
    </row>
    <row r="296" spans="1:1">
      <c r="A296" s="118"/>
    </row>
    <row r="297" spans="1:1">
      <c r="A297" s="118"/>
    </row>
    <row r="298" spans="1:1">
      <c r="A298" s="118"/>
    </row>
    <row r="299" spans="1:1">
      <c r="A299" s="118"/>
    </row>
    <row r="300" spans="1:1">
      <c r="A300" s="118"/>
    </row>
    <row r="301" spans="1:1">
      <c r="A301" s="118"/>
    </row>
    <row r="302" spans="1:1">
      <c r="A302" s="118"/>
    </row>
    <row r="303" spans="1:1">
      <c r="A303" s="118"/>
    </row>
    <row r="304" spans="1:1">
      <c r="A304" s="118"/>
    </row>
    <row r="305" spans="1:1">
      <c r="A305" s="118"/>
    </row>
    <row r="306" spans="1:1">
      <c r="A306" s="118"/>
    </row>
    <row r="307" spans="1:1">
      <c r="A307" s="118"/>
    </row>
    <row r="308" spans="1:1">
      <c r="A308" s="118"/>
    </row>
    <row r="309" spans="1:1">
      <c r="A309" s="118"/>
    </row>
    <row r="310" spans="1:1">
      <c r="A310" s="118"/>
    </row>
    <row r="311" spans="1:1">
      <c r="A311" s="118"/>
    </row>
    <row r="312" spans="1:1">
      <c r="A312" s="118"/>
    </row>
    <row r="313" spans="1:1">
      <c r="A313" s="118"/>
    </row>
    <row r="314" spans="1:1">
      <c r="A314" s="118"/>
    </row>
    <row r="315" spans="1:1">
      <c r="A315" s="118"/>
    </row>
    <row r="316" spans="1:1">
      <c r="A316" s="118"/>
    </row>
    <row r="317" spans="1:1">
      <c r="A317" s="118"/>
    </row>
    <row r="318" spans="1:1">
      <c r="A318" s="118"/>
    </row>
    <row r="319" spans="1:1">
      <c r="A319" s="118"/>
    </row>
    <row r="320" spans="1:1">
      <c r="A320" s="118"/>
    </row>
    <row r="321" spans="1:1">
      <c r="A321" s="118"/>
    </row>
    <row r="322" spans="1:1">
      <c r="A322" s="118"/>
    </row>
    <row r="323" spans="1:1">
      <c r="A323" s="118"/>
    </row>
    <row r="324" spans="1:1">
      <c r="A324" s="118"/>
    </row>
  </sheetData>
  <mergeCells count="14">
    <mergeCell ref="A2:K2"/>
    <mergeCell ref="A4:A5"/>
    <mergeCell ref="B4:B5"/>
    <mergeCell ref="C4:C5"/>
    <mergeCell ref="D4:D5"/>
    <mergeCell ref="E4:E5"/>
    <mergeCell ref="F4:F5"/>
    <mergeCell ref="G4:J4"/>
    <mergeCell ref="K4:K5"/>
    <mergeCell ref="C99:F99"/>
    <mergeCell ref="H99:J99"/>
    <mergeCell ref="A7:K7"/>
    <mergeCell ref="C98:F98"/>
    <mergeCell ref="H98:J98"/>
  </mergeCells>
  <phoneticPr fontId="3" type="noConversion"/>
  <pageMargins left="0.23622047244094491" right="0.15748031496062992" top="0.19685039370078741" bottom="0.19685039370078741" header="0.19685039370078741" footer="0.19685039370078741"/>
  <pageSetup paperSize="9" scale="51" orientation="landscape" r:id="rId1"/>
  <headerFooter alignWithMargins="0"/>
  <ignoredErrors>
    <ignoredError sqref="F9 F52 F95 F48 F18:F19 F70 F64 F59 F75 F40 F82 F86:F87 F67 F84:F85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J247"/>
  <sheetViews>
    <sheetView view="pageBreakPreview" zoomScale="60" workbookViewId="0">
      <selection activeCell="D13" sqref="D13"/>
    </sheetView>
  </sheetViews>
  <sheetFormatPr defaultColWidth="9.109375" defaultRowHeight="18"/>
  <cols>
    <col min="1" max="1" width="51.5546875" style="64" customWidth="1"/>
    <col min="2" max="2" width="12" style="108" customWidth="1"/>
    <col min="3" max="3" width="16.109375" style="108" customWidth="1"/>
    <col min="4" max="4" width="16.6640625" style="108" customWidth="1"/>
    <col min="5" max="5" width="16.109375" style="108" customWidth="1"/>
    <col min="6" max="6" width="16" style="108" customWidth="1"/>
    <col min="7" max="7" width="16.33203125" style="64" customWidth="1"/>
    <col min="8" max="8" width="16.88671875" style="64" customWidth="1"/>
    <col min="9" max="9" width="16.109375" style="64" customWidth="1"/>
    <col min="10" max="10" width="18.33203125" style="64" customWidth="1"/>
    <col min="11" max="16384" width="9.109375" style="64"/>
  </cols>
  <sheetData>
    <row r="1" spans="1:10">
      <c r="A1" s="3"/>
      <c r="B1" s="301"/>
      <c r="C1" s="301"/>
      <c r="D1" s="301"/>
      <c r="E1" s="301"/>
      <c r="F1" s="301"/>
      <c r="G1" s="3"/>
      <c r="H1" s="3"/>
      <c r="I1" s="3"/>
      <c r="J1" s="3"/>
    </row>
    <row r="2" spans="1:10">
      <c r="A2" s="547" t="s">
        <v>422</v>
      </c>
      <c r="B2" s="547"/>
      <c r="C2" s="547"/>
      <c r="D2" s="547"/>
      <c r="E2" s="547"/>
      <c r="F2" s="547"/>
      <c r="G2" s="547"/>
      <c r="H2" s="547"/>
      <c r="I2" s="3"/>
      <c r="J2" s="3"/>
    </row>
    <row r="3" spans="1:10">
      <c r="A3" s="318"/>
      <c r="B3" s="55"/>
      <c r="C3" s="318"/>
      <c r="D3" s="318"/>
      <c r="E3" s="318"/>
      <c r="F3" s="55"/>
      <c r="G3" s="318"/>
      <c r="H3" s="318"/>
      <c r="I3" s="3"/>
      <c r="J3" s="3" t="s">
        <v>399</v>
      </c>
    </row>
    <row r="4" spans="1:10" ht="41.25" customHeight="1">
      <c r="A4" s="376" t="s">
        <v>166</v>
      </c>
      <c r="B4" s="378" t="s">
        <v>17</v>
      </c>
      <c r="C4" s="380" t="s">
        <v>517</v>
      </c>
      <c r="D4" s="380" t="s">
        <v>518</v>
      </c>
      <c r="E4" s="382" t="s">
        <v>514</v>
      </c>
      <c r="F4" s="380" t="s">
        <v>520</v>
      </c>
      <c r="G4" s="384" t="s">
        <v>333</v>
      </c>
      <c r="H4" s="385"/>
      <c r="I4" s="385"/>
      <c r="J4" s="386"/>
    </row>
    <row r="5" spans="1:10" ht="54" customHeight="1">
      <c r="A5" s="377"/>
      <c r="B5" s="379"/>
      <c r="C5" s="381"/>
      <c r="D5" s="381"/>
      <c r="E5" s="383"/>
      <c r="F5" s="381"/>
      <c r="G5" s="300" t="s">
        <v>129</v>
      </c>
      <c r="H5" s="300" t="s">
        <v>130</v>
      </c>
      <c r="I5" s="300" t="s">
        <v>131</v>
      </c>
      <c r="J5" s="300" t="s">
        <v>63</v>
      </c>
    </row>
    <row r="6" spans="1:10" ht="23.25" customHeight="1">
      <c r="A6" s="317">
        <v>1</v>
      </c>
      <c r="B6" s="4">
        <v>2</v>
      </c>
      <c r="C6" s="4">
        <v>3</v>
      </c>
      <c r="D6" s="4">
        <v>4</v>
      </c>
      <c r="E6" s="4">
        <v>5</v>
      </c>
      <c r="F6" s="4">
        <v>6</v>
      </c>
      <c r="G6" s="4">
        <v>7</v>
      </c>
      <c r="H6" s="4">
        <v>8</v>
      </c>
      <c r="I6" s="317">
        <v>9</v>
      </c>
      <c r="J6" s="317">
        <v>10</v>
      </c>
    </row>
    <row r="7" spans="1:10" ht="69.75" customHeight="1">
      <c r="A7" s="182" t="s">
        <v>402</v>
      </c>
      <c r="B7" s="183">
        <v>1018</v>
      </c>
      <c r="C7" s="184">
        <f>SUM(C8:C10)</f>
        <v>-132.80000000000001</v>
      </c>
      <c r="D7" s="184">
        <f t="shared" ref="D7:J7" si="0">SUM(D8:D10)</f>
        <v>-139.19999999999999</v>
      </c>
      <c r="E7" s="184">
        <f t="shared" si="0"/>
        <v>-148</v>
      </c>
      <c r="F7" s="184">
        <f t="shared" si="0"/>
        <v>-104.80000000000001</v>
      </c>
      <c r="G7" s="184">
        <f t="shared" si="0"/>
        <v>-26.200000000000003</v>
      </c>
      <c r="H7" s="184">
        <f t="shared" si="0"/>
        <v>-26.200000000000003</v>
      </c>
      <c r="I7" s="184">
        <f t="shared" si="0"/>
        <v>-26.200000000000003</v>
      </c>
      <c r="J7" s="184">
        <f t="shared" si="0"/>
        <v>-26.200000000000003</v>
      </c>
    </row>
    <row r="8" spans="1:10" ht="20.399999999999999">
      <c r="A8" s="80" t="s">
        <v>460</v>
      </c>
      <c r="B8" s="183"/>
      <c r="C8" s="185">
        <v>-3.4</v>
      </c>
      <c r="D8" s="185">
        <v>-2.8</v>
      </c>
      <c r="E8" s="185">
        <v>-11.6</v>
      </c>
      <c r="F8" s="184">
        <f>SUM(G8:J8)</f>
        <v>-2.8</v>
      </c>
      <c r="G8" s="185">
        <v>-0.7</v>
      </c>
      <c r="H8" s="185">
        <v>-0.7</v>
      </c>
      <c r="I8" s="185">
        <v>-0.7</v>
      </c>
      <c r="J8" s="185">
        <v>-0.7</v>
      </c>
    </row>
    <row r="9" spans="1:10" ht="20.399999999999999">
      <c r="A9" s="5" t="s">
        <v>458</v>
      </c>
      <c r="B9" s="4"/>
      <c r="C9" s="186">
        <v>-55.6</v>
      </c>
      <c r="D9" s="186">
        <v>-62.4</v>
      </c>
      <c r="E9" s="186">
        <v>-62.4</v>
      </c>
      <c r="F9" s="184">
        <f>SUM(G9:J9)</f>
        <v>-20.8</v>
      </c>
      <c r="G9" s="186">
        <v>-5.2</v>
      </c>
      <c r="H9" s="186">
        <v>-5.2</v>
      </c>
      <c r="I9" s="186">
        <v>-5.2</v>
      </c>
      <c r="J9" s="186">
        <v>-5.2</v>
      </c>
    </row>
    <row r="10" spans="1:10" ht="20.399999999999999">
      <c r="A10" s="5" t="s">
        <v>459</v>
      </c>
      <c r="B10" s="4"/>
      <c r="C10" s="186">
        <v>-73.8</v>
      </c>
      <c r="D10" s="186">
        <v>-74</v>
      </c>
      <c r="E10" s="186">
        <v>-74</v>
      </c>
      <c r="F10" s="184">
        <f>SUM(G10:J10)</f>
        <v>-81.2</v>
      </c>
      <c r="G10" s="186">
        <v>-20.3</v>
      </c>
      <c r="H10" s="186">
        <v>-20.3</v>
      </c>
      <c r="I10" s="186">
        <v>-20.3</v>
      </c>
      <c r="J10" s="186">
        <v>-20.3</v>
      </c>
    </row>
    <row r="11" spans="1:10" s="119" customFormat="1" ht="46.5" customHeight="1">
      <c r="A11" s="182" t="s">
        <v>400</v>
      </c>
      <c r="B11" s="187">
        <v>1049</v>
      </c>
      <c r="C11" s="184">
        <f>SUM(C12:C13)</f>
        <v>-25.2</v>
      </c>
      <c r="D11" s="184">
        <f>SUM(D12:D13)</f>
        <v>-36</v>
      </c>
      <c r="E11" s="184">
        <f>SUM(E12:E13)</f>
        <v>-20</v>
      </c>
      <c r="F11" s="139">
        <f t="shared" ref="F11:F16" si="1">SUM(G11:J11)</f>
        <v>-44</v>
      </c>
      <c r="G11" s="139">
        <f>SUM(G12:G13)</f>
        <v>-11</v>
      </c>
      <c r="H11" s="139">
        <f t="shared" ref="H11:J11" si="2">SUM(H12:H13)</f>
        <v>-11</v>
      </c>
      <c r="I11" s="139">
        <f t="shared" si="2"/>
        <v>-11</v>
      </c>
      <c r="J11" s="139">
        <f t="shared" si="2"/>
        <v>-11</v>
      </c>
    </row>
    <row r="12" spans="1:10" ht="21">
      <c r="A12" s="5" t="s">
        <v>461</v>
      </c>
      <c r="B12" s="4"/>
      <c r="C12" s="188">
        <v>-4.8</v>
      </c>
      <c r="D12" s="188">
        <v>-12</v>
      </c>
      <c r="E12" s="188">
        <v>-8</v>
      </c>
      <c r="F12" s="139">
        <f t="shared" si="1"/>
        <v>-12</v>
      </c>
      <c r="G12" s="140">
        <v>-3</v>
      </c>
      <c r="H12" s="140">
        <v>-3</v>
      </c>
      <c r="I12" s="140">
        <v>-3</v>
      </c>
      <c r="J12" s="140">
        <v>-3</v>
      </c>
    </row>
    <row r="13" spans="1:10" s="119" customFormat="1" ht="21">
      <c r="A13" s="5" t="s">
        <v>358</v>
      </c>
      <c r="B13" s="189"/>
      <c r="C13" s="188">
        <v>-20.399999999999999</v>
      </c>
      <c r="D13" s="188">
        <v>-24</v>
      </c>
      <c r="E13" s="188">
        <v>-12</v>
      </c>
      <c r="F13" s="139">
        <f t="shared" si="1"/>
        <v>-32</v>
      </c>
      <c r="G13" s="140">
        <v>-8</v>
      </c>
      <c r="H13" s="140">
        <v>-8</v>
      </c>
      <c r="I13" s="140">
        <v>-8</v>
      </c>
      <c r="J13" s="140">
        <v>-8</v>
      </c>
    </row>
    <row r="14" spans="1:10" s="119" customFormat="1" ht="46.5" customHeight="1">
      <c r="A14" s="182" t="s">
        <v>408</v>
      </c>
      <c r="B14" s="187">
        <v>1067</v>
      </c>
      <c r="C14" s="184">
        <f>SUM(C15:C16)</f>
        <v>0</v>
      </c>
      <c r="D14" s="184">
        <f>SUM(D15:D16)</f>
        <v>-10.4</v>
      </c>
      <c r="E14" s="184">
        <f>SUM(E15:E16)</f>
        <v>-12.4</v>
      </c>
      <c r="F14" s="139">
        <f t="shared" si="1"/>
        <v>-12.4</v>
      </c>
      <c r="G14" s="139">
        <f>SUM(G15:G16)</f>
        <v>-3.1</v>
      </c>
      <c r="H14" s="139">
        <f>SUM(H15:H16)</f>
        <v>-3.1</v>
      </c>
      <c r="I14" s="139">
        <f>SUM(I15:I16)</f>
        <v>-3.1</v>
      </c>
      <c r="J14" s="139">
        <f>SUM(J15:J16)</f>
        <v>-3.1</v>
      </c>
    </row>
    <row r="15" spans="1:10" s="119" customFormat="1" ht="21">
      <c r="A15" s="5" t="s">
        <v>358</v>
      </c>
      <c r="B15" s="189"/>
      <c r="C15" s="188"/>
      <c r="D15" s="188">
        <v>-4</v>
      </c>
      <c r="E15" s="188">
        <v>-6</v>
      </c>
      <c r="F15" s="139">
        <f t="shared" si="1"/>
        <v>-6</v>
      </c>
      <c r="G15" s="140">
        <v>-1.5</v>
      </c>
      <c r="H15" s="140">
        <v>-1.5</v>
      </c>
      <c r="I15" s="140">
        <v>-1.5</v>
      </c>
      <c r="J15" s="140">
        <v>-1.5</v>
      </c>
    </row>
    <row r="16" spans="1:10" s="119" customFormat="1" ht="21">
      <c r="A16" s="5" t="s">
        <v>463</v>
      </c>
      <c r="B16" s="189"/>
      <c r="C16" s="188"/>
      <c r="D16" s="188">
        <v>-6.4</v>
      </c>
      <c r="E16" s="188">
        <v>-6.4</v>
      </c>
      <c r="F16" s="139">
        <f t="shared" si="1"/>
        <v>-6.4</v>
      </c>
      <c r="G16" s="190">
        <v>-1.6</v>
      </c>
      <c r="H16" s="190">
        <v>-1.6</v>
      </c>
      <c r="I16" s="190">
        <v>-1.6</v>
      </c>
      <c r="J16" s="190">
        <v>-1.6</v>
      </c>
    </row>
    <row r="17" spans="1:10" s="119" customFormat="1" ht="46.5" customHeight="1">
      <c r="A17" s="182" t="s">
        <v>246</v>
      </c>
      <c r="B17" s="187">
        <v>1073</v>
      </c>
      <c r="C17" s="184">
        <f t="shared" ref="C17:J17" si="3">SUM(C18:C19)</f>
        <v>4533.8999999999996</v>
      </c>
      <c r="D17" s="184">
        <f t="shared" si="3"/>
        <v>2685</v>
      </c>
      <c r="E17" s="184">
        <f t="shared" si="3"/>
        <v>5077.3999999999996</v>
      </c>
      <c r="F17" s="139">
        <f>SUM(F18:F19)</f>
        <v>1586.4</v>
      </c>
      <c r="G17" s="139">
        <f t="shared" si="3"/>
        <v>396.6</v>
      </c>
      <c r="H17" s="139">
        <f t="shared" si="3"/>
        <v>396.6</v>
      </c>
      <c r="I17" s="139">
        <f t="shared" si="3"/>
        <v>396.6</v>
      </c>
      <c r="J17" s="139">
        <f t="shared" si="3"/>
        <v>396.6</v>
      </c>
    </row>
    <row r="18" spans="1:10" s="119" customFormat="1" ht="29.25" customHeight="1">
      <c r="A18" s="5" t="s">
        <v>284</v>
      </c>
      <c r="B18" s="189"/>
      <c r="C18" s="188">
        <v>4428.7</v>
      </c>
      <c r="D18" s="188">
        <v>2685</v>
      </c>
      <c r="E18" s="188">
        <v>4697</v>
      </c>
      <c r="F18" s="140">
        <f>G18+H18+I18+J18</f>
        <v>1586.4</v>
      </c>
      <c r="G18" s="140">
        <v>396.6</v>
      </c>
      <c r="H18" s="140">
        <v>396.6</v>
      </c>
      <c r="I18" s="140">
        <v>396.6</v>
      </c>
      <c r="J18" s="140">
        <v>396.6</v>
      </c>
    </row>
    <row r="19" spans="1:10" s="119" customFormat="1" ht="29.25" customHeight="1">
      <c r="A19" s="5" t="s">
        <v>521</v>
      </c>
      <c r="B19" s="187"/>
      <c r="C19" s="188">
        <v>105.2</v>
      </c>
      <c r="D19" s="188"/>
      <c r="E19" s="188">
        <v>380.4</v>
      </c>
      <c r="F19" s="140"/>
      <c r="G19" s="140"/>
      <c r="H19" s="140"/>
      <c r="I19" s="140"/>
      <c r="J19" s="140"/>
    </row>
    <row r="20" spans="1:10" s="119" customFormat="1" ht="45" customHeight="1">
      <c r="A20" s="182" t="s">
        <v>403</v>
      </c>
      <c r="B20" s="187">
        <v>1086</v>
      </c>
      <c r="C20" s="184">
        <f>SUM(C21:C22)</f>
        <v>-4428.7</v>
      </c>
      <c r="D20" s="184">
        <f>SUM(D21:D22)</f>
        <v>-2685</v>
      </c>
      <c r="E20" s="184">
        <f>SUM(E21:E22)</f>
        <v>-4378</v>
      </c>
      <c r="F20" s="139">
        <f>SUM(G20:J20)</f>
        <v>0</v>
      </c>
      <c r="G20" s="139">
        <f>SUM(G21:G22)</f>
        <v>0</v>
      </c>
      <c r="H20" s="139">
        <f>SUM(H21:H22)</f>
        <v>0</v>
      </c>
      <c r="I20" s="139">
        <f>SUM(I21:I22)</f>
        <v>0</v>
      </c>
      <c r="J20" s="139">
        <f>SUM(J21:J22)</f>
        <v>0</v>
      </c>
    </row>
    <row r="21" spans="1:10" s="119" customFormat="1" ht="30" customHeight="1">
      <c r="A21" s="5" t="s">
        <v>462</v>
      </c>
      <c r="B21" s="189"/>
      <c r="C21" s="188">
        <v>-4428.7</v>
      </c>
      <c r="D21" s="188">
        <v>-2685</v>
      </c>
      <c r="E21" s="188">
        <v>-4378</v>
      </c>
      <c r="F21" s="139">
        <f>SUM(G21:J21)</f>
        <v>0</v>
      </c>
      <c r="G21" s="140"/>
      <c r="H21" s="140"/>
      <c r="I21" s="140"/>
      <c r="J21" s="140"/>
    </row>
    <row r="22" spans="1:10" s="119" customFormat="1" ht="30" customHeight="1">
      <c r="A22" s="5"/>
      <c r="B22" s="189"/>
      <c r="C22" s="290"/>
      <c r="D22" s="188"/>
      <c r="E22" s="188"/>
      <c r="F22" s="191"/>
      <c r="G22" s="191"/>
      <c r="H22" s="191"/>
      <c r="I22" s="191"/>
      <c r="J22" s="191"/>
    </row>
    <row r="23" spans="1:10" ht="60" customHeight="1">
      <c r="A23" s="61"/>
      <c r="B23" s="152"/>
      <c r="C23" s="151"/>
      <c r="D23" s="60"/>
      <c r="E23" s="60"/>
      <c r="F23" s="60"/>
      <c r="G23" s="60"/>
      <c r="H23" s="60"/>
      <c r="I23" s="3"/>
      <c r="J23" s="3"/>
    </row>
    <row r="24" spans="1:10" ht="24.75" customHeight="1">
      <c r="A24" s="192" t="s">
        <v>464</v>
      </c>
      <c r="B24" s="1"/>
      <c r="C24" s="387" t="s">
        <v>86</v>
      </c>
      <c r="D24" s="387"/>
      <c r="E24" s="387"/>
      <c r="F24" s="193"/>
      <c r="G24" s="362" t="s">
        <v>465</v>
      </c>
      <c r="H24" s="362"/>
      <c r="I24" s="362"/>
      <c r="J24" s="3"/>
    </row>
    <row r="25" spans="1:10">
      <c r="A25" s="148" t="s">
        <v>364</v>
      </c>
      <c r="B25" s="3"/>
      <c r="C25" s="375" t="s">
        <v>401</v>
      </c>
      <c r="D25" s="375"/>
      <c r="E25" s="194"/>
      <c r="F25" s="3"/>
      <c r="G25" s="359" t="s">
        <v>428</v>
      </c>
      <c r="H25" s="359"/>
      <c r="I25" s="359"/>
      <c r="J25" s="3"/>
    </row>
    <row r="26" spans="1:10">
      <c r="A26" s="61"/>
      <c r="B26" s="152"/>
      <c r="C26" s="151"/>
      <c r="D26" s="60"/>
      <c r="E26" s="60"/>
      <c r="F26" s="60"/>
      <c r="G26" s="60"/>
      <c r="H26" s="60"/>
      <c r="I26" s="3"/>
      <c r="J26" s="3"/>
    </row>
    <row r="27" spans="1:10">
      <c r="A27" s="61"/>
      <c r="B27" s="152"/>
      <c r="C27" s="151"/>
      <c r="D27" s="60"/>
      <c r="E27" s="60"/>
      <c r="F27" s="60"/>
      <c r="G27" s="60"/>
      <c r="H27" s="60"/>
      <c r="I27" s="3"/>
      <c r="J27" s="3"/>
    </row>
    <row r="28" spans="1:10">
      <c r="A28" s="120"/>
      <c r="C28" s="109"/>
      <c r="D28" s="121"/>
      <c r="E28" s="121"/>
      <c r="F28" s="121"/>
      <c r="G28" s="121"/>
      <c r="H28" s="121"/>
    </row>
    <row r="29" spans="1:10">
      <c r="A29" s="120"/>
      <c r="C29" s="109"/>
      <c r="D29" s="121"/>
      <c r="E29" s="121"/>
      <c r="F29" s="121"/>
      <c r="G29" s="121"/>
      <c r="H29" s="121"/>
    </row>
    <row r="30" spans="1:10">
      <c r="A30" s="120"/>
      <c r="C30" s="109"/>
      <c r="D30" s="121"/>
      <c r="E30" s="121"/>
      <c r="F30" s="121"/>
      <c r="G30" s="121"/>
      <c r="H30" s="121"/>
    </row>
    <row r="31" spans="1:10">
      <c r="A31" s="120"/>
      <c r="C31" s="109"/>
      <c r="D31" s="121"/>
      <c r="E31" s="121"/>
      <c r="F31" s="121"/>
      <c r="G31" s="121"/>
      <c r="H31" s="121"/>
    </row>
    <row r="32" spans="1:10">
      <c r="A32" s="120"/>
      <c r="C32" s="109"/>
      <c r="D32" s="121"/>
      <c r="E32" s="121"/>
      <c r="F32" s="121"/>
      <c r="G32" s="121"/>
      <c r="H32" s="121"/>
    </row>
    <row r="33" spans="1:8">
      <c r="A33" s="120"/>
      <c r="C33" s="109"/>
      <c r="D33" s="121"/>
      <c r="E33" s="121"/>
      <c r="F33" s="121"/>
      <c r="G33" s="121"/>
      <c r="H33" s="121"/>
    </row>
    <row r="34" spans="1:8">
      <c r="A34" s="120"/>
      <c r="C34" s="109"/>
      <c r="D34" s="121"/>
      <c r="E34" s="121"/>
      <c r="F34" s="121"/>
      <c r="G34" s="121"/>
      <c r="H34" s="121"/>
    </row>
    <row r="35" spans="1:8">
      <c r="A35" s="120"/>
      <c r="C35" s="109"/>
      <c r="D35" s="121"/>
      <c r="E35" s="121"/>
      <c r="F35" s="121"/>
      <c r="G35" s="121"/>
      <c r="H35" s="121"/>
    </row>
    <row r="36" spans="1:8">
      <c r="A36" s="120"/>
      <c r="C36" s="109"/>
      <c r="D36" s="121"/>
      <c r="E36" s="121"/>
      <c r="F36" s="121"/>
      <c r="G36" s="121"/>
      <c r="H36" s="121"/>
    </row>
    <row r="37" spans="1:8">
      <c r="A37" s="120"/>
      <c r="C37" s="109"/>
      <c r="D37" s="121"/>
      <c r="E37" s="121"/>
      <c r="F37" s="121"/>
      <c r="G37" s="121"/>
      <c r="H37" s="121"/>
    </row>
    <row r="38" spans="1:8">
      <c r="A38" s="120"/>
      <c r="C38" s="109"/>
      <c r="D38" s="121"/>
      <c r="E38" s="121"/>
      <c r="F38" s="121"/>
      <c r="G38" s="121"/>
      <c r="H38" s="121"/>
    </row>
    <row r="39" spans="1:8">
      <c r="A39" s="120"/>
      <c r="C39" s="109"/>
      <c r="D39" s="121"/>
      <c r="E39" s="121"/>
      <c r="F39" s="121"/>
      <c r="G39" s="121"/>
      <c r="H39" s="121"/>
    </row>
    <row r="40" spans="1:8">
      <c r="A40" s="120"/>
      <c r="C40" s="109"/>
      <c r="D40" s="121"/>
      <c r="E40" s="121"/>
      <c r="F40" s="121"/>
      <c r="G40" s="121"/>
      <c r="H40" s="121"/>
    </row>
    <row r="41" spans="1:8">
      <c r="A41" s="120"/>
      <c r="C41" s="109"/>
      <c r="D41" s="121"/>
      <c r="E41" s="121"/>
      <c r="F41" s="121"/>
      <c r="G41" s="121"/>
      <c r="H41" s="121"/>
    </row>
    <row r="42" spans="1:8">
      <c r="A42" s="120"/>
      <c r="C42" s="109"/>
      <c r="D42" s="121"/>
      <c r="E42" s="121"/>
      <c r="F42" s="121"/>
      <c r="G42" s="121"/>
      <c r="H42" s="121"/>
    </row>
    <row r="43" spans="1:8">
      <c r="A43" s="120"/>
      <c r="C43" s="109"/>
      <c r="D43" s="121"/>
      <c r="E43" s="121"/>
      <c r="F43" s="121"/>
      <c r="G43" s="121"/>
      <c r="H43" s="121"/>
    </row>
    <row r="44" spans="1:8">
      <c r="A44" s="120"/>
      <c r="C44" s="109"/>
      <c r="D44" s="121"/>
      <c r="E44" s="121"/>
      <c r="F44" s="121"/>
      <c r="G44" s="121"/>
      <c r="H44" s="121"/>
    </row>
    <row r="45" spans="1:8">
      <c r="A45" s="120"/>
      <c r="C45" s="109"/>
      <c r="D45" s="121"/>
      <c r="E45" s="121"/>
      <c r="F45" s="121"/>
      <c r="G45" s="121"/>
      <c r="H45" s="121"/>
    </row>
    <row r="46" spans="1:8">
      <c r="A46" s="120"/>
      <c r="C46" s="109"/>
      <c r="D46" s="121"/>
      <c r="E46" s="121"/>
      <c r="F46" s="121"/>
      <c r="G46" s="121"/>
      <c r="H46" s="121"/>
    </row>
    <row r="47" spans="1:8">
      <c r="A47" s="120"/>
      <c r="C47" s="109"/>
      <c r="D47" s="121"/>
      <c r="E47" s="121"/>
      <c r="F47" s="121"/>
      <c r="G47" s="121"/>
      <c r="H47" s="121"/>
    </row>
    <row r="48" spans="1:8">
      <c r="A48" s="120"/>
      <c r="C48" s="109"/>
      <c r="D48" s="121"/>
      <c r="E48" s="121"/>
      <c r="F48" s="121"/>
      <c r="G48" s="121"/>
      <c r="H48" s="121"/>
    </row>
    <row r="49" spans="1:8">
      <c r="A49" s="120"/>
      <c r="C49" s="109"/>
      <c r="D49" s="121"/>
      <c r="E49" s="121"/>
      <c r="F49" s="121"/>
      <c r="G49" s="121"/>
      <c r="H49" s="121"/>
    </row>
    <row r="50" spans="1:8">
      <c r="A50" s="120"/>
      <c r="C50" s="109"/>
      <c r="D50" s="121"/>
      <c r="E50" s="121"/>
      <c r="F50" s="121"/>
      <c r="G50" s="121"/>
      <c r="H50" s="121"/>
    </row>
    <row r="51" spans="1:8">
      <c r="A51" s="120"/>
      <c r="C51" s="109"/>
      <c r="D51" s="121"/>
      <c r="E51" s="121"/>
      <c r="F51" s="121"/>
      <c r="G51" s="121"/>
      <c r="H51" s="121"/>
    </row>
    <row r="52" spans="1:8">
      <c r="A52" s="120"/>
      <c r="C52" s="109"/>
      <c r="D52" s="121"/>
      <c r="E52" s="121"/>
      <c r="F52" s="121"/>
      <c r="G52" s="121"/>
      <c r="H52" s="121"/>
    </row>
    <row r="53" spans="1:8">
      <c r="A53" s="120"/>
      <c r="C53" s="109"/>
      <c r="D53" s="121"/>
      <c r="E53" s="121"/>
      <c r="F53" s="121"/>
      <c r="G53" s="121"/>
      <c r="H53" s="121"/>
    </row>
    <row r="54" spans="1:8">
      <c r="A54" s="120"/>
      <c r="C54" s="109"/>
      <c r="D54" s="121"/>
      <c r="E54" s="121"/>
      <c r="F54" s="121"/>
      <c r="G54" s="121"/>
      <c r="H54" s="121"/>
    </row>
    <row r="55" spans="1:8">
      <c r="A55" s="120"/>
      <c r="C55" s="109"/>
      <c r="D55" s="121"/>
      <c r="E55" s="121"/>
      <c r="F55" s="121"/>
      <c r="G55" s="121"/>
      <c r="H55" s="121"/>
    </row>
    <row r="56" spans="1:8">
      <c r="A56" s="120"/>
      <c r="C56" s="109"/>
      <c r="D56" s="121"/>
      <c r="E56" s="121"/>
      <c r="F56" s="121"/>
      <c r="G56" s="121"/>
      <c r="H56" s="121"/>
    </row>
    <row r="57" spans="1:8">
      <c r="A57" s="120"/>
      <c r="C57" s="109"/>
      <c r="D57" s="121"/>
      <c r="E57" s="121"/>
      <c r="F57" s="121"/>
      <c r="G57" s="121"/>
      <c r="H57" s="121"/>
    </row>
    <row r="58" spans="1:8">
      <c r="A58" s="120"/>
      <c r="C58" s="109"/>
      <c r="D58" s="121"/>
      <c r="E58" s="121"/>
      <c r="F58" s="121"/>
      <c r="G58" s="121"/>
      <c r="H58" s="121"/>
    </row>
    <row r="59" spans="1:8">
      <c r="A59" s="120"/>
      <c r="C59" s="109"/>
      <c r="D59" s="121"/>
      <c r="E59" s="121"/>
      <c r="F59" s="121"/>
      <c r="G59" s="121"/>
      <c r="H59" s="121"/>
    </row>
    <row r="60" spans="1:8">
      <c r="A60" s="120"/>
      <c r="C60" s="109"/>
      <c r="D60" s="121"/>
      <c r="E60" s="121"/>
      <c r="F60" s="121"/>
      <c r="G60" s="121"/>
      <c r="H60" s="121"/>
    </row>
    <row r="61" spans="1:8">
      <c r="A61" s="120"/>
      <c r="C61" s="109"/>
      <c r="D61" s="121"/>
      <c r="E61" s="121"/>
      <c r="F61" s="121"/>
      <c r="G61" s="121"/>
      <c r="H61" s="121"/>
    </row>
    <row r="62" spans="1:8">
      <c r="A62" s="120"/>
      <c r="C62" s="109"/>
      <c r="D62" s="121"/>
      <c r="E62" s="121"/>
      <c r="F62" s="121"/>
      <c r="G62" s="121"/>
      <c r="H62" s="121"/>
    </row>
    <row r="63" spans="1:8">
      <c r="A63" s="120"/>
      <c r="C63" s="109"/>
      <c r="D63" s="121"/>
      <c r="E63" s="121"/>
      <c r="F63" s="121"/>
      <c r="G63" s="121"/>
      <c r="H63" s="121"/>
    </row>
    <row r="64" spans="1:8">
      <c r="A64" s="120"/>
      <c r="C64" s="109"/>
      <c r="D64" s="121"/>
      <c r="E64" s="121"/>
      <c r="F64" s="121"/>
      <c r="G64" s="121"/>
      <c r="H64" s="121"/>
    </row>
    <row r="65" spans="1:8">
      <c r="A65" s="120"/>
      <c r="C65" s="109"/>
      <c r="D65" s="121"/>
      <c r="E65" s="121"/>
      <c r="F65" s="121"/>
      <c r="G65" s="121"/>
      <c r="H65" s="121"/>
    </row>
    <row r="66" spans="1:8">
      <c r="A66" s="120"/>
      <c r="C66" s="109"/>
      <c r="D66" s="121"/>
      <c r="E66" s="121"/>
      <c r="F66" s="121"/>
      <c r="G66" s="121"/>
      <c r="H66" s="121"/>
    </row>
    <row r="67" spans="1:8">
      <c r="A67" s="120"/>
      <c r="C67" s="109"/>
      <c r="D67" s="121"/>
      <c r="E67" s="121"/>
      <c r="F67" s="121"/>
      <c r="G67" s="121"/>
      <c r="H67" s="121"/>
    </row>
    <row r="68" spans="1:8">
      <c r="A68" s="120"/>
      <c r="C68" s="109"/>
      <c r="D68" s="121"/>
      <c r="E68" s="121"/>
      <c r="F68" s="121"/>
      <c r="G68" s="121"/>
      <c r="H68" s="121"/>
    </row>
    <row r="69" spans="1:8">
      <c r="A69" s="120"/>
      <c r="C69" s="109"/>
      <c r="D69" s="121"/>
      <c r="E69" s="121"/>
      <c r="F69" s="121"/>
      <c r="G69" s="121"/>
      <c r="H69" s="121"/>
    </row>
    <row r="70" spans="1:8">
      <c r="A70" s="120"/>
      <c r="C70" s="109"/>
      <c r="D70" s="121"/>
      <c r="E70" s="121"/>
      <c r="F70" s="121"/>
      <c r="G70" s="121"/>
      <c r="H70" s="121"/>
    </row>
    <row r="71" spans="1:8">
      <c r="A71" s="120"/>
      <c r="C71" s="109"/>
      <c r="D71" s="121"/>
      <c r="E71" s="121"/>
      <c r="F71" s="121"/>
      <c r="G71" s="121"/>
      <c r="H71" s="121"/>
    </row>
    <row r="72" spans="1:8">
      <c r="A72" s="120"/>
      <c r="C72" s="109"/>
      <c r="D72" s="121"/>
      <c r="E72" s="121"/>
      <c r="F72" s="121"/>
      <c r="G72" s="121"/>
      <c r="H72" s="121"/>
    </row>
    <row r="73" spans="1:8">
      <c r="A73" s="120"/>
      <c r="C73" s="109"/>
      <c r="D73" s="121"/>
      <c r="E73" s="121"/>
      <c r="F73" s="121"/>
      <c r="G73" s="121"/>
      <c r="H73" s="121"/>
    </row>
    <row r="74" spans="1:8">
      <c r="A74" s="120"/>
      <c r="C74" s="109"/>
      <c r="D74" s="121"/>
      <c r="E74" s="121"/>
      <c r="F74" s="121"/>
      <c r="G74" s="121"/>
      <c r="H74" s="121"/>
    </row>
    <row r="75" spans="1:8">
      <c r="A75" s="120"/>
      <c r="C75" s="109"/>
      <c r="D75" s="121"/>
      <c r="E75" s="121"/>
      <c r="F75" s="121"/>
      <c r="G75" s="121"/>
      <c r="H75" s="121"/>
    </row>
    <row r="76" spans="1:8">
      <c r="A76" s="120"/>
      <c r="C76" s="109"/>
      <c r="D76" s="121"/>
      <c r="E76" s="121"/>
      <c r="F76" s="121"/>
      <c r="G76" s="121"/>
      <c r="H76" s="121"/>
    </row>
    <row r="77" spans="1:8">
      <c r="A77" s="120"/>
      <c r="C77" s="109"/>
      <c r="D77" s="121"/>
      <c r="E77" s="121"/>
      <c r="F77" s="121"/>
      <c r="G77" s="121"/>
      <c r="H77" s="121"/>
    </row>
    <row r="78" spans="1:8">
      <c r="A78" s="120"/>
      <c r="C78" s="109"/>
      <c r="D78" s="121"/>
      <c r="E78" s="121"/>
      <c r="F78" s="121"/>
      <c r="G78" s="121"/>
      <c r="H78" s="121"/>
    </row>
    <row r="79" spans="1:8">
      <c r="A79" s="120"/>
      <c r="C79" s="109"/>
      <c r="D79" s="121"/>
      <c r="E79" s="121"/>
      <c r="F79" s="121"/>
      <c r="G79" s="121"/>
      <c r="H79" s="121"/>
    </row>
    <row r="80" spans="1:8">
      <c r="A80" s="120"/>
    </row>
    <row r="81" spans="1:1">
      <c r="A81" s="122"/>
    </row>
    <row r="82" spans="1:1">
      <c r="A82" s="122"/>
    </row>
    <row r="83" spans="1:1">
      <c r="A83" s="122"/>
    </row>
    <row r="84" spans="1:1">
      <c r="A84" s="122"/>
    </row>
    <row r="85" spans="1:1">
      <c r="A85" s="122"/>
    </row>
    <row r="86" spans="1:1">
      <c r="A86" s="122"/>
    </row>
    <row r="87" spans="1:1">
      <c r="A87" s="122"/>
    </row>
    <row r="88" spans="1:1">
      <c r="A88" s="122"/>
    </row>
    <row r="89" spans="1:1">
      <c r="A89" s="122"/>
    </row>
    <row r="90" spans="1:1">
      <c r="A90" s="122"/>
    </row>
    <row r="91" spans="1:1">
      <c r="A91" s="122"/>
    </row>
    <row r="92" spans="1:1">
      <c r="A92" s="122"/>
    </row>
    <row r="93" spans="1:1">
      <c r="A93" s="122"/>
    </row>
    <row r="94" spans="1:1">
      <c r="A94" s="122"/>
    </row>
    <row r="95" spans="1:1">
      <c r="A95" s="122"/>
    </row>
    <row r="96" spans="1:1">
      <c r="A96" s="122"/>
    </row>
    <row r="97" spans="1:1">
      <c r="A97" s="122"/>
    </row>
    <row r="98" spans="1:1">
      <c r="A98" s="122"/>
    </row>
    <row r="99" spans="1:1">
      <c r="A99" s="122"/>
    </row>
    <row r="100" spans="1:1">
      <c r="A100" s="122"/>
    </row>
    <row r="101" spans="1:1">
      <c r="A101" s="122"/>
    </row>
    <row r="102" spans="1:1">
      <c r="A102" s="122"/>
    </row>
    <row r="103" spans="1:1">
      <c r="A103" s="122"/>
    </row>
    <row r="104" spans="1:1">
      <c r="A104" s="122"/>
    </row>
    <row r="105" spans="1:1">
      <c r="A105" s="122"/>
    </row>
    <row r="106" spans="1:1">
      <c r="A106" s="122"/>
    </row>
    <row r="107" spans="1:1">
      <c r="A107" s="122"/>
    </row>
    <row r="108" spans="1:1">
      <c r="A108" s="122"/>
    </row>
    <row r="109" spans="1:1">
      <c r="A109" s="122"/>
    </row>
    <row r="110" spans="1:1">
      <c r="A110" s="122"/>
    </row>
    <row r="111" spans="1:1">
      <c r="A111" s="122"/>
    </row>
    <row r="112" spans="1:1">
      <c r="A112" s="122"/>
    </row>
    <row r="113" spans="1:1">
      <c r="A113" s="122"/>
    </row>
    <row r="114" spans="1:1">
      <c r="A114" s="122"/>
    </row>
    <row r="115" spans="1:1">
      <c r="A115" s="122"/>
    </row>
    <row r="116" spans="1:1">
      <c r="A116" s="122"/>
    </row>
    <row r="117" spans="1:1">
      <c r="A117" s="122"/>
    </row>
    <row r="118" spans="1:1">
      <c r="A118" s="122"/>
    </row>
    <row r="119" spans="1:1">
      <c r="A119" s="122"/>
    </row>
    <row r="120" spans="1:1">
      <c r="A120" s="122"/>
    </row>
    <row r="121" spans="1:1">
      <c r="A121" s="122"/>
    </row>
    <row r="122" spans="1:1">
      <c r="A122" s="122"/>
    </row>
    <row r="123" spans="1:1">
      <c r="A123" s="122"/>
    </row>
    <row r="124" spans="1:1">
      <c r="A124" s="122"/>
    </row>
    <row r="125" spans="1:1">
      <c r="A125" s="122"/>
    </row>
    <row r="126" spans="1:1">
      <c r="A126" s="122"/>
    </row>
    <row r="127" spans="1:1">
      <c r="A127" s="122"/>
    </row>
    <row r="128" spans="1:1">
      <c r="A128" s="122"/>
    </row>
    <row r="129" spans="1:1">
      <c r="A129" s="122"/>
    </row>
    <row r="130" spans="1:1">
      <c r="A130" s="122"/>
    </row>
    <row r="131" spans="1:1">
      <c r="A131" s="122"/>
    </row>
    <row r="132" spans="1:1">
      <c r="A132" s="122"/>
    </row>
    <row r="133" spans="1:1">
      <c r="A133" s="122"/>
    </row>
    <row r="134" spans="1:1">
      <c r="A134" s="122"/>
    </row>
    <row r="135" spans="1:1">
      <c r="A135" s="122"/>
    </row>
    <row r="136" spans="1:1">
      <c r="A136" s="122"/>
    </row>
    <row r="137" spans="1:1">
      <c r="A137" s="122"/>
    </row>
    <row r="138" spans="1:1">
      <c r="A138" s="122"/>
    </row>
    <row r="139" spans="1:1">
      <c r="A139" s="122"/>
    </row>
    <row r="140" spans="1:1">
      <c r="A140" s="122"/>
    </row>
    <row r="141" spans="1:1">
      <c r="A141" s="122"/>
    </row>
    <row r="142" spans="1:1">
      <c r="A142" s="122"/>
    </row>
    <row r="143" spans="1:1">
      <c r="A143" s="122"/>
    </row>
    <row r="144" spans="1:1">
      <c r="A144" s="122"/>
    </row>
    <row r="145" spans="1:1">
      <c r="A145" s="122"/>
    </row>
    <row r="146" spans="1:1">
      <c r="A146" s="122"/>
    </row>
    <row r="147" spans="1:1">
      <c r="A147" s="122"/>
    </row>
    <row r="148" spans="1:1">
      <c r="A148" s="122"/>
    </row>
    <row r="149" spans="1:1">
      <c r="A149" s="122"/>
    </row>
    <row r="150" spans="1:1">
      <c r="A150" s="122"/>
    </row>
    <row r="151" spans="1:1">
      <c r="A151" s="122"/>
    </row>
    <row r="152" spans="1:1">
      <c r="A152" s="122"/>
    </row>
    <row r="153" spans="1:1">
      <c r="A153" s="122"/>
    </row>
    <row r="154" spans="1:1">
      <c r="A154" s="122"/>
    </row>
    <row r="155" spans="1:1">
      <c r="A155" s="122"/>
    </row>
    <row r="156" spans="1:1">
      <c r="A156" s="122"/>
    </row>
    <row r="157" spans="1:1">
      <c r="A157" s="122"/>
    </row>
    <row r="158" spans="1:1">
      <c r="A158" s="122"/>
    </row>
    <row r="159" spans="1:1">
      <c r="A159" s="122"/>
    </row>
    <row r="160" spans="1:1">
      <c r="A160" s="122"/>
    </row>
    <row r="161" spans="1:1">
      <c r="A161" s="122"/>
    </row>
    <row r="162" spans="1:1">
      <c r="A162" s="122"/>
    </row>
    <row r="163" spans="1:1">
      <c r="A163" s="122"/>
    </row>
    <row r="164" spans="1:1">
      <c r="A164" s="122"/>
    </row>
    <row r="165" spans="1:1">
      <c r="A165" s="122"/>
    </row>
    <row r="166" spans="1:1">
      <c r="A166" s="122"/>
    </row>
    <row r="167" spans="1:1">
      <c r="A167" s="122"/>
    </row>
    <row r="168" spans="1:1">
      <c r="A168" s="122"/>
    </row>
    <row r="169" spans="1:1">
      <c r="A169" s="122"/>
    </row>
    <row r="170" spans="1:1">
      <c r="A170" s="122"/>
    </row>
    <row r="171" spans="1:1">
      <c r="A171" s="122"/>
    </row>
    <row r="172" spans="1:1">
      <c r="A172" s="122"/>
    </row>
    <row r="173" spans="1:1">
      <c r="A173" s="122"/>
    </row>
    <row r="174" spans="1:1">
      <c r="A174" s="122"/>
    </row>
    <row r="175" spans="1:1">
      <c r="A175" s="122"/>
    </row>
    <row r="176" spans="1:1">
      <c r="A176" s="122"/>
    </row>
    <row r="177" spans="1:1">
      <c r="A177" s="122"/>
    </row>
    <row r="178" spans="1:1">
      <c r="A178" s="122"/>
    </row>
    <row r="179" spans="1:1">
      <c r="A179" s="122"/>
    </row>
    <row r="180" spans="1:1">
      <c r="A180" s="122"/>
    </row>
    <row r="181" spans="1:1">
      <c r="A181" s="122"/>
    </row>
    <row r="182" spans="1:1">
      <c r="A182" s="122"/>
    </row>
    <row r="183" spans="1:1">
      <c r="A183" s="122"/>
    </row>
    <row r="184" spans="1:1">
      <c r="A184" s="122"/>
    </row>
    <row r="185" spans="1:1">
      <c r="A185" s="122"/>
    </row>
    <row r="186" spans="1:1">
      <c r="A186" s="122"/>
    </row>
    <row r="187" spans="1:1">
      <c r="A187" s="122"/>
    </row>
    <row r="188" spans="1:1">
      <c r="A188" s="122"/>
    </row>
    <row r="189" spans="1:1">
      <c r="A189" s="122"/>
    </row>
    <row r="190" spans="1:1">
      <c r="A190" s="122"/>
    </row>
    <row r="191" spans="1:1">
      <c r="A191" s="122"/>
    </row>
    <row r="192" spans="1:1">
      <c r="A192" s="122"/>
    </row>
    <row r="193" spans="1:1">
      <c r="A193" s="122"/>
    </row>
    <row r="194" spans="1:1">
      <c r="A194" s="122"/>
    </row>
    <row r="195" spans="1:1">
      <c r="A195" s="122"/>
    </row>
    <row r="196" spans="1:1">
      <c r="A196" s="122"/>
    </row>
    <row r="197" spans="1:1">
      <c r="A197" s="122"/>
    </row>
    <row r="198" spans="1:1">
      <c r="A198" s="122"/>
    </row>
    <row r="199" spans="1:1">
      <c r="A199" s="122"/>
    </row>
    <row r="200" spans="1:1">
      <c r="A200" s="122"/>
    </row>
    <row r="201" spans="1:1">
      <c r="A201" s="122"/>
    </row>
    <row r="202" spans="1:1">
      <c r="A202" s="122"/>
    </row>
    <row r="203" spans="1:1">
      <c r="A203" s="122"/>
    </row>
    <row r="204" spans="1:1">
      <c r="A204" s="122"/>
    </row>
    <row r="205" spans="1:1">
      <c r="A205" s="122"/>
    </row>
    <row r="206" spans="1:1">
      <c r="A206" s="122"/>
    </row>
    <row r="207" spans="1:1">
      <c r="A207" s="122"/>
    </row>
    <row r="208" spans="1:1">
      <c r="A208" s="122"/>
    </row>
    <row r="209" spans="1:1">
      <c r="A209" s="122"/>
    </row>
    <row r="210" spans="1:1">
      <c r="A210" s="122"/>
    </row>
    <row r="211" spans="1:1">
      <c r="A211" s="122"/>
    </row>
    <row r="212" spans="1:1">
      <c r="A212" s="122"/>
    </row>
    <row r="213" spans="1:1">
      <c r="A213" s="122"/>
    </row>
    <row r="214" spans="1:1">
      <c r="A214" s="122"/>
    </row>
    <row r="215" spans="1:1">
      <c r="A215" s="122"/>
    </row>
    <row r="216" spans="1:1">
      <c r="A216" s="122"/>
    </row>
    <row r="217" spans="1:1">
      <c r="A217" s="122"/>
    </row>
    <row r="218" spans="1:1">
      <c r="A218" s="122"/>
    </row>
    <row r="219" spans="1:1">
      <c r="A219" s="122"/>
    </row>
    <row r="220" spans="1:1">
      <c r="A220" s="122"/>
    </row>
    <row r="221" spans="1:1">
      <c r="A221" s="122"/>
    </row>
    <row r="222" spans="1:1">
      <c r="A222" s="122"/>
    </row>
    <row r="223" spans="1:1">
      <c r="A223" s="122"/>
    </row>
    <row r="224" spans="1:1">
      <c r="A224" s="122"/>
    </row>
    <row r="225" spans="1:1">
      <c r="A225" s="122"/>
    </row>
    <row r="226" spans="1:1">
      <c r="A226" s="122"/>
    </row>
    <row r="227" spans="1:1">
      <c r="A227" s="122"/>
    </row>
    <row r="228" spans="1:1">
      <c r="A228" s="122"/>
    </row>
    <row r="229" spans="1:1">
      <c r="A229" s="122"/>
    </row>
    <row r="230" spans="1:1">
      <c r="A230" s="122"/>
    </row>
    <row r="231" spans="1:1">
      <c r="A231" s="122"/>
    </row>
    <row r="232" spans="1:1">
      <c r="A232" s="122"/>
    </row>
    <row r="233" spans="1:1">
      <c r="A233" s="122"/>
    </row>
    <row r="234" spans="1:1">
      <c r="A234" s="122"/>
    </row>
    <row r="235" spans="1:1">
      <c r="A235" s="122"/>
    </row>
    <row r="236" spans="1:1">
      <c r="A236" s="122"/>
    </row>
    <row r="237" spans="1:1">
      <c r="A237" s="122"/>
    </row>
    <row r="238" spans="1:1">
      <c r="A238" s="122"/>
    </row>
    <row r="239" spans="1:1">
      <c r="A239" s="122"/>
    </row>
    <row r="240" spans="1:1">
      <c r="A240" s="122"/>
    </row>
    <row r="241" spans="1:1">
      <c r="A241" s="122"/>
    </row>
    <row r="242" spans="1:1">
      <c r="A242" s="122"/>
    </row>
    <row r="243" spans="1:1">
      <c r="A243" s="122"/>
    </row>
    <row r="244" spans="1:1">
      <c r="A244" s="122"/>
    </row>
    <row r="245" spans="1:1">
      <c r="A245" s="122"/>
    </row>
    <row r="246" spans="1:1">
      <c r="A246" s="122"/>
    </row>
    <row r="247" spans="1:1">
      <c r="A247" s="122"/>
    </row>
  </sheetData>
  <mergeCells count="12">
    <mergeCell ref="G24:I24"/>
    <mergeCell ref="C25:D25"/>
    <mergeCell ref="G25:I25"/>
    <mergeCell ref="A2:H2"/>
    <mergeCell ref="A4:A5"/>
    <mergeCell ref="B4:B5"/>
    <mergeCell ref="C4:C5"/>
    <mergeCell ref="D4:D5"/>
    <mergeCell ref="E4:E5"/>
    <mergeCell ref="F4:F5"/>
    <mergeCell ref="G4:J4"/>
    <mergeCell ref="C24:E24"/>
  </mergeCells>
  <pageMargins left="0.23622047244094491" right="0.55118110236220474" top="0.19685039370078741" bottom="0.74803149606299213" header="0.31496062992125984" footer="0.31496062992125984"/>
  <pageSetup paperSize="9" scale="70" orientation="landscape" r:id="rId1"/>
  <ignoredErrors>
    <ignoredError sqref="F14 F20" formula="1"/>
    <ignoredError sqref="E11" formulaRange="1"/>
    <ignoredError sqref="D17" formula="1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L197"/>
  <sheetViews>
    <sheetView view="pageBreakPreview" zoomScale="50" zoomScaleNormal="75" zoomScaleSheetLayoutView="50" workbookViewId="0">
      <selection sqref="A1:J43"/>
    </sheetView>
  </sheetViews>
  <sheetFormatPr defaultColWidth="77.88671875" defaultRowHeight="21"/>
  <cols>
    <col min="1" max="1" width="110.5546875" style="33" customWidth="1"/>
    <col min="2" max="2" width="15.33203125" style="34" customWidth="1"/>
    <col min="3" max="3" width="15.88671875" style="34" customWidth="1"/>
    <col min="4" max="4" width="18.109375" style="34" customWidth="1"/>
    <col min="5" max="5" width="17.33203125" style="34" customWidth="1"/>
    <col min="6" max="7" width="15.88671875" style="33" customWidth="1"/>
    <col min="8" max="8" width="15.109375" style="33" customWidth="1"/>
    <col min="9" max="10" width="15.88671875" style="33" customWidth="1"/>
    <col min="11" max="11" width="10" style="33" customWidth="1"/>
    <col min="12" max="12" width="9.5546875" style="33" customWidth="1"/>
    <col min="13" max="255" width="9.109375" style="33" customWidth="1"/>
    <col min="256" max="16384" width="77.88671875" style="33"/>
  </cols>
  <sheetData>
    <row r="1" spans="1:10" ht="26.25" customHeight="1">
      <c r="J1" s="35" t="s">
        <v>354</v>
      </c>
    </row>
    <row r="2" spans="1:10" ht="32.25" customHeight="1">
      <c r="A2" s="388" t="s">
        <v>112</v>
      </c>
      <c r="B2" s="388"/>
      <c r="C2" s="388"/>
      <c r="D2" s="388"/>
      <c r="E2" s="388"/>
      <c r="F2" s="388"/>
      <c r="G2" s="388"/>
      <c r="H2" s="388"/>
      <c r="I2" s="388"/>
      <c r="J2" s="388"/>
    </row>
    <row r="3" spans="1:10" ht="27.75" customHeight="1">
      <c r="A3" s="34"/>
      <c r="F3" s="34"/>
      <c r="G3" s="34"/>
      <c r="H3" s="34"/>
      <c r="I3" s="34"/>
      <c r="J3" s="44" t="s">
        <v>359</v>
      </c>
    </row>
    <row r="4" spans="1:10" ht="38.25" customHeight="1">
      <c r="A4" s="389" t="s">
        <v>166</v>
      </c>
      <c r="B4" s="390" t="s">
        <v>17</v>
      </c>
      <c r="C4" s="380" t="s">
        <v>517</v>
      </c>
      <c r="D4" s="380" t="s">
        <v>518</v>
      </c>
      <c r="E4" s="382" t="s">
        <v>514</v>
      </c>
      <c r="F4" s="380" t="s">
        <v>520</v>
      </c>
      <c r="G4" s="391" t="s">
        <v>333</v>
      </c>
      <c r="H4" s="391"/>
      <c r="I4" s="391"/>
      <c r="J4" s="391"/>
    </row>
    <row r="5" spans="1:10" ht="92.25" customHeight="1">
      <c r="A5" s="389"/>
      <c r="B5" s="390"/>
      <c r="C5" s="381"/>
      <c r="D5" s="381"/>
      <c r="E5" s="383"/>
      <c r="F5" s="381"/>
      <c r="G5" s="300" t="s">
        <v>129</v>
      </c>
      <c r="H5" s="300" t="s">
        <v>130</v>
      </c>
      <c r="I5" s="300" t="s">
        <v>131</v>
      </c>
      <c r="J5" s="300" t="s">
        <v>63</v>
      </c>
    </row>
    <row r="6" spans="1:10" ht="30" customHeight="1">
      <c r="A6" s="37">
        <v>1</v>
      </c>
      <c r="B6" s="298">
        <v>2</v>
      </c>
      <c r="C6" s="298">
        <v>3</v>
      </c>
      <c r="D6" s="298">
        <v>4</v>
      </c>
      <c r="E6" s="298">
        <v>5</v>
      </c>
      <c r="F6" s="298">
        <v>6</v>
      </c>
      <c r="G6" s="298">
        <v>7</v>
      </c>
      <c r="H6" s="298">
        <v>8</v>
      </c>
      <c r="I6" s="298">
        <v>9</v>
      </c>
      <c r="J6" s="298">
        <v>10</v>
      </c>
    </row>
    <row r="7" spans="1:10" ht="35.25" customHeight="1">
      <c r="A7" s="393" t="s">
        <v>110</v>
      </c>
      <c r="B7" s="394"/>
      <c r="C7" s="394"/>
      <c r="D7" s="394"/>
      <c r="E7" s="394"/>
      <c r="F7" s="394"/>
      <c r="G7" s="394"/>
      <c r="H7" s="394"/>
      <c r="I7" s="394"/>
      <c r="J7" s="395"/>
    </row>
    <row r="8" spans="1:10" ht="45.75" customHeight="1">
      <c r="A8" s="319" t="s">
        <v>51</v>
      </c>
      <c r="B8" s="195">
        <v>2000</v>
      </c>
      <c r="C8" s="138">
        <v>-410.5</v>
      </c>
      <c r="D8" s="77">
        <v>-406.3</v>
      </c>
      <c r="E8" s="77"/>
      <c r="F8" s="196"/>
      <c r="G8" s="196"/>
      <c r="H8" s="196"/>
      <c r="I8" s="196"/>
      <c r="J8" s="196"/>
    </row>
    <row r="9" spans="1:10" ht="49.5" customHeight="1">
      <c r="A9" s="320" t="s">
        <v>252</v>
      </c>
      <c r="B9" s="297">
        <v>2010</v>
      </c>
      <c r="C9" s="137">
        <f>SUM(C10:C10)</f>
        <v>-1</v>
      </c>
      <c r="D9" s="137">
        <v>-1.6</v>
      </c>
      <c r="E9" s="137">
        <f>SUM(E10:E10)</f>
        <v>-0.5</v>
      </c>
      <c r="F9" s="137">
        <f t="shared" ref="F9:F43" si="0">SUM(G9:J9)</f>
        <v>-1.6</v>
      </c>
      <c r="G9" s="137">
        <f>SUM(G10:G10)</f>
        <v>-0.4</v>
      </c>
      <c r="H9" s="137">
        <f>SUM(H10:H10)</f>
        <v>-0.4</v>
      </c>
      <c r="I9" s="137">
        <f>SUM(I10:I10)</f>
        <v>-0.4</v>
      </c>
      <c r="J9" s="137">
        <f>SUM(J10:J10)</f>
        <v>-0.4</v>
      </c>
    </row>
    <row r="10" spans="1:10" ht="53.25" customHeight="1">
      <c r="A10" s="5" t="s">
        <v>467</v>
      </c>
      <c r="B10" s="297">
        <v>2011</v>
      </c>
      <c r="C10" s="137">
        <v>-1</v>
      </c>
      <c r="D10" s="137">
        <v>-1.6</v>
      </c>
      <c r="E10" s="137">
        <v>-0.5</v>
      </c>
      <c r="F10" s="137">
        <f>SUM(G10:J10)</f>
        <v>-1.6</v>
      </c>
      <c r="G10" s="137">
        <v>-0.4</v>
      </c>
      <c r="H10" s="137">
        <v>-0.4</v>
      </c>
      <c r="I10" s="137">
        <v>-0.4</v>
      </c>
      <c r="J10" s="137">
        <v>-0.4</v>
      </c>
    </row>
    <row r="11" spans="1:10" ht="32.25" customHeight="1">
      <c r="A11" s="5" t="s">
        <v>134</v>
      </c>
      <c r="B11" s="297">
        <v>2020</v>
      </c>
      <c r="C11" s="137"/>
      <c r="D11" s="137"/>
      <c r="E11" s="137"/>
      <c r="F11" s="137">
        <f t="shared" si="0"/>
        <v>0</v>
      </c>
      <c r="G11" s="137"/>
      <c r="H11" s="137"/>
      <c r="I11" s="137"/>
      <c r="J11" s="137"/>
    </row>
    <row r="12" spans="1:10" ht="32.25" customHeight="1">
      <c r="A12" s="5" t="s">
        <v>60</v>
      </c>
      <c r="B12" s="297">
        <v>2030</v>
      </c>
      <c r="C12" s="137" t="s">
        <v>202</v>
      </c>
      <c r="D12" s="137" t="s">
        <v>202</v>
      </c>
      <c r="E12" s="137" t="s">
        <v>202</v>
      </c>
      <c r="F12" s="137">
        <f t="shared" si="0"/>
        <v>0</v>
      </c>
      <c r="G12" s="137" t="s">
        <v>202</v>
      </c>
      <c r="H12" s="137" t="s">
        <v>202</v>
      </c>
      <c r="I12" s="137" t="s">
        <v>202</v>
      </c>
      <c r="J12" s="137" t="s">
        <v>202</v>
      </c>
    </row>
    <row r="13" spans="1:10" ht="38.25" customHeight="1">
      <c r="A13" s="5" t="s">
        <v>437</v>
      </c>
      <c r="B13" s="297">
        <v>2031</v>
      </c>
      <c r="C13" s="137" t="s">
        <v>202</v>
      </c>
      <c r="D13" s="137" t="s">
        <v>202</v>
      </c>
      <c r="E13" s="137" t="s">
        <v>202</v>
      </c>
      <c r="F13" s="137">
        <f t="shared" si="0"/>
        <v>0</v>
      </c>
      <c r="G13" s="137" t="s">
        <v>202</v>
      </c>
      <c r="H13" s="137" t="s">
        <v>202</v>
      </c>
      <c r="I13" s="137" t="s">
        <v>202</v>
      </c>
      <c r="J13" s="137" t="s">
        <v>202</v>
      </c>
    </row>
    <row r="14" spans="1:10" ht="32.25" customHeight="1">
      <c r="A14" s="5" t="s">
        <v>25</v>
      </c>
      <c r="B14" s="297">
        <v>2040</v>
      </c>
      <c r="C14" s="137" t="s">
        <v>202</v>
      </c>
      <c r="D14" s="137" t="s">
        <v>202</v>
      </c>
      <c r="E14" s="137" t="s">
        <v>202</v>
      </c>
      <c r="F14" s="137">
        <f t="shared" si="0"/>
        <v>0</v>
      </c>
      <c r="G14" s="137" t="s">
        <v>202</v>
      </c>
      <c r="H14" s="137" t="s">
        <v>202</v>
      </c>
      <c r="I14" s="137" t="s">
        <v>202</v>
      </c>
      <c r="J14" s="137" t="s">
        <v>202</v>
      </c>
    </row>
    <row r="15" spans="1:10" ht="35.25" customHeight="1">
      <c r="A15" s="5" t="s">
        <v>92</v>
      </c>
      <c r="B15" s="297">
        <v>2050</v>
      </c>
      <c r="C15" s="137" t="s">
        <v>202</v>
      </c>
      <c r="D15" s="137" t="s">
        <v>202</v>
      </c>
      <c r="E15" s="137" t="s">
        <v>202</v>
      </c>
      <c r="F15" s="137">
        <f t="shared" si="0"/>
        <v>0</v>
      </c>
      <c r="G15" s="137" t="s">
        <v>202</v>
      </c>
      <c r="H15" s="137" t="s">
        <v>202</v>
      </c>
      <c r="I15" s="137" t="s">
        <v>202</v>
      </c>
      <c r="J15" s="137" t="s">
        <v>202</v>
      </c>
    </row>
    <row r="16" spans="1:10" ht="33.75" customHeight="1">
      <c r="A16" s="5" t="s">
        <v>93</v>
      </c>
      <c r="B16" s="297">
        <v>2060</v>
      </c>
      <c r="C16" s="137" t="s">
        <v>202</v>
      </c>
      <c r="D16" s="137" t="s">
        <v>202</v>
      </c>
      <c r="E16" s="137" t="s">
        <v>202</v>
      </c>
      <c r="F16" s="137">
        <f t="shared" si="0"/>
        <v>0</v>
      </c>
      <c r="G16" s="137" t="s">
        <v>202</v>
      </c>
      <c r="H16" s="137" t="s">
        <v>202</v>
      </c>
      <c r="I16" s="137" t="s">
        <v>202</v>
      </c>
      <c r="J16" s="137" t="s">
        <v>202</v>
      </c>
    </row>
    <row r="17" spans="1:10" ht="48.75" customHeight="1">
      <c r="A17" s="319" t="s">
        <v>52</v>
      </c>
      <c r="B17" s="195">
        <v>2070</v>
      </c>
      <c r="C17" s="138">
        <f>SUM(C8,C9,C11,C12,C14,C15,C16)+'I. Фін результат'!C75</f>
        <v>-406.29999999999984</v>
      </c>
      <c r="D17" s="138">
        <f>SUM(D8,D9,D11,D12,D14,D15,D16)+'I. Фін результат'!D75</f>
        <v>-400.69999999999987</v>
      </c>
      <c r="E17" s="138">
        <f>SUM(E8,E9,E11,E12,E14,E15,E16)+'I. Фін результат'!E75</f>
        <v>-37.600000000000364</v>
      </c>
      <c r="F17" s="138">
        <f>SUM(F8,F9,F11,F12,F14,F15,F16)+'I. Фін результат'!F75</f>
        <v>22.899999999999817</v>
      </c>
      <c r="G17" s="138">
        <f>SUM(G8,G9,G11,G12,G14,G15,G16)+'I. Фін результат'!G75</f>
        <v>5.6999999999999202</v>
      </c>
      <c r="H17" s="138">
        <f>SUM(H8,H9,H11,H12,H14,H15,H16)+'I. Фін результат'!H75</f>
        <v>5.799999999999943</v>
      </c>
      <c r="I17" s="138">
        <f>SUM(I8,I9,I11,I12,I14,I15,I16)+'I. Фін результат'!I75</f>
        <v>5.6999999999999202</v>
      </c>
      <c r="J17" s="138">
        <f>SUM(J8,J9,J11,J12,J14,J15,J16)+'I. Фін результат'!J75</f>
        <v>5.6999999999999202</v>
      </c>
    </row>
    <row r="18" spans="1:10" ht="36" customHeight="1">
      <c r="A18" s="396" t="s">
        <v>365</v>
      </c>
      <c r="B18" s="396"/>
      <c r="C18" s="396"/>
      <c r="D18" s="396"/>
      <c r="E18" s="396"/>
      <c r="F18" s="396"/>
      <c r="G18" s="396"/>
      <c r="H18" s="396"/>
      <c r="I18" s="396"/>
      <c r="J18" s="396"/>
    </row>
    <row r="19" spans="1:10" ht="54" customHeight="1">
      <c r="A19" s="198" t="s">
        <v>366</v>
      </c>
      <c r="B19" s="195">
        <v>2110</v>
      </c>
      <c r="C19" s="139">
        <f>SUM(C20:C26)</f>
        <v>11.6</v>
      </c>
      <c r="D19" s="139">
        <f>SUM(D20:D26)</f>
        <v>-591.19999999999993</v>
      </c>
      <c r="E19" s="139">
        <f>SUM(E20:E26)</f>
        <v>321.29999999999995</v>
      </c>
      <c r="F19" s="139">
        <f t="shared" si="0"/>
        <v>-591.19999999999993</v>
      </c>
      <c r="G19" s="139">
        <f>SUM(G20:G26)</f>
        <v>-147.79999999999998</v>
      </c>
      <c r="H19" s="139">
        <f>SUM(H20:H26)</f>
        <v>-147.79999999999998</v>
      </c>
      <c r="I19" s="139">
        <f>SUM(I20:I26)</f>
        <v>-147.79999999999998</v>
      </c>
      <c r="J19" s="139">
        <f>SUM(J20:J26)</f>
        <v>-147.79999999999998</v>
      </c>
    </row>
    <row r="20" spans="1:10" ht="40.5" customHeight="1">
      <c r="A20" s="310" t="s">
        <v>338</v>
      </c>
      <c r="B20" s="297">
        <v>2111</v>
      </c>
      <c r="C20" s="140"/>
      <c r="D20" s="140">
        <v>-504.8</v>
      </c>
      <c r="E20" s="140">
        <v>248.5</v>
      </c>
      <c r="F20" s="140">
        <f t="shared" si="0"/>
        <v>-504.8</v>
      </c>
      <c r="G20" s="140">
        <v>-126.2</v>
      </c>
      <c r="H20" s="140">
        <v>-126.2</v>
      </c>
      <c r="I20" s="140">
        <v>-126.2</v>
      </c>
      <c r="J20" s="140">
        <v>-126.2</v>
      </c>
    </row>
    <row r="21" spans="1:10" s="38" customFormat="1" ht="37.5" customHeight="1">
      <c r="A21" s="200" t="s">
        <v>339</v>
      </c>
      <c r="B21" s="37">
        <v>2112</v>
      </c>
      <c r="C21" s="137"/>
      <c r="D21" s="137" t="s">
        <v>202</v>
      </c>
      <c r="E21" s="137" t="s">
        <v>202</v>
      </c>
      <c r="F21" s="140">
        <f t="shared" si="0"/>
        <v>0</v>
      </c>
      <c r="G21" s="140"/>
      <c r="H21" s="140"/>
      <c r="I21" s="140"/>
      <c r="J21" s="140"/>
    </row>
    <row r="22" spans="1:10" ht="30.75" customHeight="1">
      <c r="A22" s="310" t="s">
        <v>75</v>
      </c>
      <c r="B22" s="297">
        <v>2113</v>
      </c>
      <c r="C22" s="140"/>
      <c r="D22" s="140"/>
      <c r="E22" s="140"/>
      <c r="F22" s="140">
        <f t="shared" si="0"/>
        <v>0</v>
      </c>
      <c r="G22" s="140"/>
      <c r="H22" s="140"/>
      <c r="I22" s="140"/>
      <c r="J22" s="140"/>
    </row>
    <row r="23" spans="1:10" ht="36.75" customHeight="1">
      <c r="A23" s="310" t="s">
        <v>85</v>
      </c>
      <c r="B23" s="297">
        <v>2114</v>
      </c>
      <c r="C23" s="140"/>
      <c r="D23" s="140"/>
      <c r="E23" s="140"/>
      <c r="F23" s="140">
        <f t="shared" si="0"/>
        <v>0</v>
      </c>
      <c r="G23" s="140"/>
      <c r="H23" s="140"/>
      <c r="I23" s="140"/>
      <c r="J23" s="140"/>
    </row>
    <row r="24" spans="1:10" ht="36.75" customHeight="1">
      <c r="A24" s="310" t="s">
        <v>299</v>
      </c>
      <c r="B24" s="297">
        <v>2115</v>
      </c>
      <c r="C24" s="140"/>
      <c r="D24" s="140">
        <v>-64</v>
      </c>
      <c r="E24" s="140">
        <v>62.4</v>
      </c>
      <c r="F24" s="140">
        <f t="shared" si="0"/>
        <v>-64</v>
      </c>
      <c r="G24" s="140">
        <v>-16</v>
      </c>
      <c r="H24" s="140">
        <v>-16</v>
      </c>
      <c r="I24" s="140">
        <v>-16</v>
      </c>
      <c r="J24" s="140">
        <v>-16</v>
      </c>
    </row>
    <row r="25" spans="1:10" ht="35.25" customHeight="1">
      <c r="A25" s="310" t="s">
        <v>367</v>
      </c>
      <c r="B25" s="297">
        <v>2116</v>
      </c>
      <c r="C25" s="140">
        <v>11.6</v>
      </c>
      <c r="D25" s="140">
        <v>-22.4</v>
      </c>
      <c r="E25" s="140">
        <v>10.4</v>
      </c>
      <c r="F25" s="140">
        <f t="shared" si="0"/>
        <v>-22.4</v>
      </c>
      <c r="G25" s="140">
        <v>-5.6</v>
      </c>
      <c r="H25" s="140">
        <v>-5.6</v>
      </c>
      <c r="I25" s="140">
        <v>-5.6</v>
      </c>
      <c r="J25" s="140">
        <v>-5.6</v>
      </c>
    </row>
    <row r="26" spans="1:10" ht="35.25" customHeight="1">
      <c r="A26" s="310" t="s">
        <v>287</v>
      </c>
      <c r="B26" s="297">
        <v>2117</v>
      </c>
      <c r="C26" s="140"/>
      <c r="D26" s="140"/>
      <c r="E26" s="140"/>
      <c r="F26" s="140">
        <f t="shared" si="0"/>
        <v>0</v>
      </c>
      <c r="G26" s="140"/>
      <c r="H26" s="140"/>
      <c r="I26" s="140"/>
      <c r="J26" s="140"/>
    </row>
    <row r="27" spans="1:10" ht="54" customHeight="1">
      <c r="A27" s="198" t="s">
        <v>368</v>
      </c>
      <c r="B27" s="195">
        <v>2120</v>
      </c>
      <c r="C27" s="139">
        <f>SUM(C28:C35)</f>
        <v>284.8</v>
      </c>
      <c r="D27" s="139">
        <f t="shared" ref="D27:E27" si="1">SUM(D28:D35)</f>
        <v>-360</v>
      </c>
      <c r="E27" s="139">
        <f t="shared" si="1"/>
        <v>75.400000000000006</v>
      </c>
      <c r="F27" s="139">
        <f>SUM(G27:J27)</f>
        <v>-408</v>
      </c>
      <c r="G27" s="139">
        <f>SUM(G28:G35)</f>
        <v>-102</v>
      </c>
      <c r="H27" s="139">
        <f>SUM(H28:H35)</f>
        <v>-102</v>
      </c>
      <c r="I27" s="139">
        <f>SUM(I28:I35)</f>
        <v>-102</v>
      </c>
      <c r="J27" s="139">
        <f>SUM(J28:J35)</f>
        <v>-102</v>
      </c>
    </row>
    <row r="28" spans="1:10" ht="31.5" customHeight="1">
      <c r="A28" s="200" t="s">
        <v>262</v>
      </c>
      <c r="B28" s="297">
        <v>2121</v>
      </c>
      <c r="C28" s="140"/>
      <c r="D28" s="140">
        <v>-2</v>
      </c>
      <c r="E28" s="140">
        <v>0.5</v>
      </c>
      <c r="F28" s="140">
        <f t="shared" si="0"/>
        <v>-2</v>
      </c>
      <c r="G28" s="140">
        <v>-0.5</v>
      </c>
      <c r="H28" s="140">
        <v>-0.5</v>
      </c>
      <c r="I28" s="140">
        <v>-0.5</v>
      </c>
      <c r="J28" s="140">
        <v>-0.5</v>
      </c>
    </row>
    <row r="29" spans="1:10" ht="35.25" customHeight="1">
      <c r="A29" s="310" t="s">
        <v>74</v>
      </c>
      <c r="B29" s="297">
        <v>2122</v>
      </c>
      <c r="C29" s="140">
        <v>139.4</v>
      </c>
      <c r="D29" s="140">
        <v>-270</v>
      </c>
      <c r="E29" s="140">
        <v>124.4</v>
      </c>
      <c r="F29" s="140">
        <f t="shared" si="0"/>
        <v>-270</v>
      </c>
      <c r="G29" s="140">
        <v>-67.5</v>
      </c>
      <c r="H29" s="140">
        <v>-67.5</v>
      </c>
      <c r="I29" s="140">
        <v>-67.5</v>
      </c>
      <c r="J29" s="140">
        <v>-67.5</v>
      </c>
    </row>
    <row r="30" spans="1:10" ht="30.75" customHeight="1">
      <c r="A30" s="310" t="s">
        <v>75</v>
      </c>
      <c r="B30" s="297">
        <v>2123</v>
      </c>
      <c r="C30" s="140"/>
      <c r="D30" s="140"/>
      <c r="E30" s="140"/>
      <c r="F30" s="140">
        <f t="shared" si="0"/>
        <v>0</v>
      </c>
      <c r="G30" s="140"/>
      <c r="H30" s="140"/>
      <c r="I30" s="140"/>
      <c r="J30" s="140"/>
    </row>
    <row r="31" spans="1:10" ht="32.25" customHeight="1">
      <c r="A31" s="310" t="s">
        <v>292</v>
      </c>
      <c r="B31" s="297">
        <v>2124</v>
      </c>
      <c r="C31" s="140"/>
      <c r="D31" s="140"/>
      <c r="E31" s="140"/>
      <c r="F31" s="140">
        <f t="shared" si="0"/>
        <v>0</v>
      </c>
      <c r="G31" s="140"/>
      <c r="H31" s="140"/>
      <c r="I31" s="140"/>
      <c r="J31" s="140"/>
    </row>
    <row r="32" spans="1:10" ht="32.25" customHeight="1">
      <c r="A32" s="310" t="s">
        <v>293</v>
      </c>
      <c r="B32" s="297">
        <v>2125</v>
      </c>
      <c r="C32" s="140">
        <v>15</v>
      </c>
      <c r="D32" s="140">
        <v>-10.4</v>
      </c>
      <c r="E32" s="140"/>
      <c r="F32" s="140">
        <f t="shared" si="0"/>
        <v>-10.4</v>
      </c>
      <c r="G32" s="140">
        <v>-2.6</v>
      </c>
      <c r="H32" s="140">
        <v>-2.6</v>
      </c>
      <c r="I32" s="140">
        <v>-2.6</v>
      </c>
      <c r="J32" s="140">
        <v>-2.6</v>
      </c>
    </row>
    <row r="33" spans="1:12" ht="50.4" customHeight="1">
      <c r="A33" s="310" t="s">
        <v>466</v>
      </c>
      <c r="B33" s="297">
        <v>2126</v>
      </c>
      <c r="C33" s="140">
        <v>1</v>
      </c>
      <c r="D33" s="140">
        <v>-1.6</v>
      </c>
      <c r="E33" s="140"/>
      <c r="F33" s="140">
        <f t="shared" si="0"/>
        <v>-1.6</v>
      </c>
      <c r="G33" s="140">
        <v>-0.4</v>
      </c>
      <c r="H33" s="140">
        <v>-0.4</v>
      </c>
      <c r="I33" s="140">
        <v>-0.4</v>
      </c>
      <c r="J33" s="140">
        <v>-0.4</v>
      </c>
    </row>
    <row r="34" spans="1:12" ht="36.75" customHeight="1">
      <c r="A34" s="310" t="s">
        <v>299</v>
      </c>
      <c r="B34" s="297">
        <v>2127</v>
      </c>
      <c r="C34" s="140">
        <v>22.6</v>
      </c>
      <c r="D34" s="140"/>
      <c r="E34" s="140"/>
      <c r="F34" s="140">
        <f t="shared" si="0"/>
        <v>0</v>
      </c>
      <c r="G34" s="140"/>
      <c r="H34" s="140"/>
      <c r="I34" s="140"/>
      <c r="J34" s="140"/>
    </row>
    <row r="35" spans="1:12" ht="39.75" customHeight="1">
      <c r="A35" s="310" t="s">
        <v>287</v>
      </c>
      <c r="B35" s="297">
        <v>2128</v>
      </c>
      <c r="C35" s="140">
        <f>'Розшифровка до розр з бюдж'!C13</f>
        <v>106.8</v>
      </c>
      <c r="D35" s="140">
        <v>-76</v>
      </c>
      <c r="E35" s="140">
        <f>'Розшифровка до розр з бюдж'!E13</f>
        <v>-49.5</v>
      </c>
      <c r="F35" s="140">
        <f t="shared" si="0"/>
        <v>-124</v>
      </c>
      <c r="G35" s="140">
        <f>'Розшифровка до розр з бюдж'!G14</f>
        <v>-31</v>
      </c>
      <c r="H35" s="140">
        <f>'Розшифровка до розр з бюдж'!H14</f>
        <v>-31</v>
      </c>
      <c r="I35" s="140">
        <f>'Розшифровка до розр з бюдж'!I14</f>
        <v>-31</v>
      </c>
      <c r="J35" s="140">
        <f>'Розшифровка до розр з бюдж'!J14</f>
        <v>-31</v>
      </c>
    </row>
    <row r="36" spans="1:12" s="39" customFormat="1" ht="56.25" customHeight="1">
      <c r="A36" s="198" t="s">
        <v>369</v>
      </c>
      <c r="B36" s="201">
        <v>2130</v>
      </c>
      <c r="C36" s="139">
        <f>SUM(C37:C39)</f>
        <v>172.9</v>
      </c>
      <c r="D36" s="139">
        <f>SUM(D37:D39)</f>
        <v>-330</v>
      </c>
      <c r="E36" s="139">
        <f>SUM(E37:E39)</f>
        <v>152</v>
      </c>
      <c r="F36" s="139">
        <f t="shared" si="0"/>
        <v>-383.6</v>
      </c>
      <c r="G36" s="139">
        <f>SUM(G37:G39)</f>
        <v>-95.9</v>
      </c>
      <c r="H36" s="139">
        <f>SUM(H37:H39)</f>
        <v>-95.9</v>
      </c>
      <c r="I36" s="139">
        <f>SUM(I37:I39)</f>
        <v>-95.9</v>
      </c>
      <c r="J36" s="139">
        <f>SUM(J37:J39)</f>
        <v>-95.9</v>
      </c>
      <c r="K36" s="33"/>
    </row>
    <row r="37" spans="1:12" ht="32.25" customHeight="1">
      <c r="A37" s="310" t="s">
        <v>288</v>
      </c>
      <c r="B37" s="297">
        <v>2131</v>
      </c>
      <c r="C37" s="140"/>
      <c r="D37" s="140"/>
      <c r="E37" s="140"/>
      <c r="F37" s="140">
        <f t="shared" si="0"/>
        <v>0</v>
      </c>
      <c r="G37" s="140"/>
      <c r="H37" s="140"/>
      <c r="I37" s="140"/>
      <c r="J37" s="140"/>
    </row>
    <row r="38" spans="1:12" ht="39.75" customHeight="1">
      <c r="A38" s="310" t="s">
        <v>289</v>
      </c>
      <c r="B38" s="297">
        <v>2132</v>
      </c>
      <c r="C38" s="140">
        <v>172.9</v>
      </c>
      <c r="D38" s="140">
        <v>-330</v>
      </c>
      <c r="E38" s="140">
        <v>152</v>
      </c>
      <c r="F38" s="140">
        <f t="shared" si="0"/>
        <v>-383.6</v>
      </c>
      <c r="G38" s="140">
        <v>-95.9</v>
      </c>
      <c r="H38" s="140">
        <v>-95.9</v>
      </c>
      <c r="I38" s="140">
        <v>-95.9</v>
      </c>
      <c r="J38" s="140">
        <v>-95.9</v>
      </c>
    </row>
    <row r="39" spans="1:12" ht="33.75" customHeight="1">
      <c r="A39" s="310" t="s">
        <v>290</v>
      </c>
      <c r="B39" s="297">
        <v>2133</v>
      </c>
      <c r="C39" s="140"/>
      <c r="D39" s="140"/>
      <c r="E39" s="140"/>
      <c r="F39" s="140">
        <f t="shared" si="0"/>
        <v>0</v>
      </c>
      <c r="G39" s="140"/>
      <c r="H39" s="140"/>
      <c r="I39" s="140"/>
      <c r="J39" s="140"/>
    </row>
    <row r="40" spans="1:12" s="38" customFormat="1" ht="32.25" customHeight="1">
      <c r="A40" s="198" t="s">
        <v>291</v>
      </c>
      <c r="B40" s="201">
        <v>2140</v>
      </c>
      <c r="C40" s="139">
        <f>SUM(C41,C42)</f>
        <v>65.7</v>
      </c>
      <c r="D40" s="139">
        <f>SUM(D41,D42)</f>
        <v>0</v>
      </c>
      <c r="E40" s="139">
        <f>SUM(E41,E42)</f>
        <v>0</v>
      </c>
      <c r="F40" s="139">
        <f>SUM(G40:J40)</f>
        <v>0</v>
      </c>
      <c r="G40" s="139">
        <f>SUM(G41,G42)</f>
        <v>0</v>
      </c>
      <c r="H40" s="139">
        <f>SUM(H41,H42)</f>
        <v>0</v>
      </c>
      <c r="I40" s="139">
        <f>SUM(I41,I42)</f>
        <v>0</v>
      </c>
      <c r="J40" s="139">
        <f>SUM(J41,J42)</f>
        <v>0</v>
      </c>
    </row>
    <row r="41" spans="1:12" ht="53.4" customHeight="1">
      <c r="A41" s="200" t="s">
        <v>253</v>
      </c>
      <c r="B41" s="37">
        <v>2141</v>
      </c>
      <c r="C41" s="140"/>
      <c r="D41" s="140"/>
      <c r="E41" s="140"/>
      <c r="F41" s="140">
        <f t="shared" si="0"/>
        <v>0</v>
      </c>
      <c r="G41" s="140"/>
      <c r="H41" s="140"/>
      <c r="I41" s="140"/>
      <c r="J41" s="140"/>
    </row>
    <row r="42" spans="1:12" ht="39" customHeight="1">
      <c r="A42" s="200" t="s">
        <v>438</v>
      </c>
      <c r="B42" s="37">
        <v>2142</v>
      </c>
      <c r="C42" s="140">
        <v>65.7</v>
      </c>
      <c r="D42" s="140"/>
      <c r="E42" s="140"/>
      <c r="F42" s="140">
        <f t="shared" si="0"/>
        <v>0</v>
      </c>
      <c r="G42" s="140"/>
      <c r="H42" s="140"/>
      <c r="I42" s="140"/>
      <c r="J42" s="140"/>
    </row>
    <row r="43" spans="1:12" s="38" customFormat="1" ht="39.75" customHeight="1">
      <c r="A43" s="198" t="s">
        <v>337</v>
      </c>
      <c r="B43" s="201">
        <v>2200</v>
      </c>
      <c r="C43" s="139">
        <f>SUM(C19,C27,C36,C40)</f>
        <v>535.00000000000011</v>
      </c>
      <c r="D43" s="139">
        <f>SUM(D19,D27,D36,D40)</f>
        <v>-1281.1999999999998</v>
      </c>
      <c r="E43" s="139">
        <f>SUM(E19,E27,E36,E40)</f>
        <v>548.69999999999993</v>
      </c>
      <c r="F43" s="139">
        <f t="shared" si="0"/>
        <v>-1382.8</v>
      </c>
      <c r="G43" s="139">
        <f>SUM(G19,G27,G36,G40)</f>
        <v>-345.7</v>
      </c>
      <c r="H43" s="139">
        <f>SUM(H19,H27,H36,H40)</f>
        <v>-345.7</v>
      </c>
      <c r="I43" s="139">
        <f>SUM(I19,I27,I36,I40)</f>
        <v>-345.7</v>
      </c>
      <c r="J43" s="139">
        <f>SUM(J19,J27,J36,J40)</f>
        <v>-345.7</v>
      </c>
      <c r="K43" s="33"/>
    </row>
    <row r="44" spans="1:12" s="38" customFormat="1" ht="20.100000000000001" customHeight="1">
      <c r="A44" s="202"/>
      <c r="B44" s="34"/>
      <c r="C44" s="106"/>
      <c r="D44" s="107"/>
      <c r="E44" s="107"/>
      <c r="F44" s="106"/>
      <c r="G44" s="107"/>
      <c r="H44" s="107"/>
      <c r="I44" s="107"/>
      <c r="J44" s="107"/>
    </row>
    <row r="45" spans="1:12" s="38" customFormat="1" ht="1.5" customHeight="1">
      <c r="A45" s="202"/>
      <c r="B45" s="34"/>
      <c r="C45" s="106"/>
      <c r="D45" s="107"/>
      <c r="E45" s="107"/>
      <c r="F45" s="106"/>
      <c r="G45" s="107"/>
      <c r="H45" s="107"/>
      <c r="I45" s="107"/>
      <c r="J45" s="107"/>
    </row>
    <row r="46" spans="1:12" s="25" customFormat="1" ht="40.5" customHeight="1">
      <c r="A46" s="203" t="s">
        <v>464</v>
      </c>
      <c r="B46" s="204"/>
      <c r="C46" s="397" t="s">
        <v>86</v>
      </c>
      <c r="D46" s="398"/>
      <c r="E46" s="398"/>
      <c r="F46" s="398"/>
      <c r="G46" s="205"/>
      <c r="H46" s="399" t="s">
        <v>465</v>
      </c>
      <c r="I46" s="399"/>
      <c r="J46" s="399"/>
    </row>
    <row r="47" spans="1:12" s="32" customFormat="1" ht="31.5" customHeight="1">
      <c r="A47" s="148" t="s">
        <v>364</v>
      </c>
      <c r="B47" s="25"/>
      <c r="C47" s="392" t="s">
        <v>69</v>
      </c>
      <c r="D47" s="392"/>
      <c r="E47" s="392"/>
      <c r="F47" s="392"/>
      <c r="G47" s="206"/>
      <c r="H47" s="359" t="s">
        <v>428</v>
      </c>
      <c r="I47" s="359"/>
      <c r="J47" s="359"/>
    </row>
    <row r="48" spans="1:12" s="34" customFormat="1">
      <c r="A48" s="41"/>
      <c r="B48" s="40"/>
      <c r="E48" s="40"/>
      <c r="F48" s="42"/>
      <c r="G48" s="42"/>
      <c r="H48" s="42"/>
      <c r="I48" s="42"/>
      <c r="J48" s="42"/>
      <c r="K48" s="33"/>
      <c r="L48" s="33"/>
    </row>
    <row r="49" spans="1:12" s="34" customFormat="1">
      <c r="A49" s="41"/>
      <c r="B49" s="40"/>
      <c r="E49" s="40"/>
      <c r="F49" s="42"/>
      <c r="G49" s="42"/>
      <c r="H49" s="42"/>
      <c r="I49" s="42"/>
      <c r="J49" s="42"/>
      <c r="K49" s="33"/>
      <c r="L49" s="33"/>
    </row>
    <row r="50" spans="1:12" s="34" customFormat="1">
      <c r="A50" s="41"/>
      <c r="B50" s="40"/>
      <c r="E50" s="40"/>
      <c r="F50" s="42"/>
      <c r="G50" s="42"/>
      <c r="H50" s="42"/>
      <c r="I50" s="42"/>
      <c r="J50" s="42"/>
      <c r="K50" s="33"/>
      <c r="L50" s="33"/>
    </row>
    <row r="51" spans="1:12" s="34" customFormat="1">
      <c r="A51" s="41"/>
      <c r="B51" s="40"/>
      <c r="E51" s="40"/>
      <c r="F51" s="42"/>
      <c r="G51" s="42"/>
      <c r="H51" s="42"/>
      <c r="I51" s="42"/>
      <c r="J51" s="42"/>
      <c r="K51" s="33"/>
      <c r="L51" s="33"/>
    </row>
    <row r="52" spans="1:12" s="34" customFormat="1">
      <c r="A52" s="41"/>
      <c r="B52" s="40"/>
      <c r="E52" s="40"/>
      <c r="F52" s="42"/>
      <c r="G52" s="42"/>
      <c r="H52" s="42"/>
      <c r="I52" s="42"/>
      <c r="J52" s="42"/>
      <c r="K52" s="33"/>
      <c r="L52" s="33"/>
    </row>
    <row r="53" spans="1:12" s="34" customFormat="1">
      <c r="A53" s="41"/>
      <c r="B53" s="40"/>
      <c r="E53" s="40"/>
      <c r="F53" s="42"/>
      <c r="G53" s="42"/>
      <c r="H53" s="42"/>
      <c r="I53" s="42"/>
      <c r="J53" s="42"/>
      <c r="K53" s="33"/>
      <c r="L53" s="33"/>
    </row>
    <row r="54" spans="1:12" s="34" customFormat="1">
      <c r="A54" s="41"/>
      <c r="B54" s="40"/>
      <c r="E54" s="40"/>
      <c r="F54" s="42"/>
      <c r="G54" s="42"/>
      <c r="H54" s="42"/>
      <c r="I54" s="42"/>
      <c r="J54" s="42"/>
      <c r="K54" s="33"/>
      <c r="L54" s="33"/>
    </row>
    <row r="55" spans="1:12" s="34" customFormat="1">
      <c r="A55" s="41"/>
      <c r="B55" s="40"/>
      <c r="E55" s="40"/>
      <c r="F55" s="42"/>
      <c r="G55" s="42"/>
      <c r="H55" s="42"/>
      <c r="I55" s="42"/>
      <c r="J55" s="42"/>
      <c r="K55" s="33"/>
      <c r="L55" s="33"/>
    </row>
    <row r="56" spans="1:12" s="34" customFormat="1">
      <c r="A56" s="41"/>
      <c r="B56" s="40"/>
      <c r="E56" s="40"/>
      <c r="F56" s="42"/>
      <c r="G56" s="42"/>
      <c r="H56" s="42"/>
      <c r="I56" s="42"/>
      <c r="J56" s="42"/>
      <c r="K56" s="33"/>
      <c r="L56" s="33"/>
    </row>
    <row r="57" spans="1:12" s="34" customFormat="1">
      <c r="A57" s="41"/>
      <c r="B57" s="40"/>
      <c r="E57" s="40"/>
      <c r="F57" s="42"/>
      <c r="G57" s="42"/>
      <c r="H57" s="42"/>
      <c r="I57" s="42"/>
      <c r="J57" s="42"/>
      <c r="K57" s="33"/>
      <c r="L57" s="33"/>
    </row>
    <row r="58" spans="1:12" s="34" customFormat="1">
      <c r="A58" s="41"/>
      <c r="B58" s="40"/>
      <c r="E58" s="40"/>
      <c r="F58" s="42"/>
      <c r="G58" s="42"/>
      <c r="H58" s="42"/>
      <c r="I58" s="42"/>
      <c r="J58" s="42"/>
      <c r="K58" s="33"/>
      <c r="L58" s="33"/>
    </row>
    <row r="59" spans="1:12" s="34" customFormat="1">
      <c r="A59" s="41"/>
      <c r="B59" s="40"/>
      <c r="E59" s="40"/>
      <c r="F59" s="42"/>
      <c r="G59" s="42"/>
      <c r="H59" s="42"/>
      <c r="I59" s="42"/>
      <c r="J59" s="42"/>
      <c r="K59" s="33"/>
      <c r="L59" s="33"/>
    </row>
    <row r="60" spans="1:12" s="34" customFormat="1">
      <c r="A60" s="41"/>
      <c r="B60" s="40"/>
      <c r="E60" s="40"/>
      <c r="F60" s="42"/>
      <c r="G60" s="42"/>
      <c r="H60" s="42"/>
      <c r="I60" s="42"/>
      <c r="J60" s="42"/>
      <c r="K60" s="33"/>
      <c r="L60" s="33"/>
    </row>
    <row r="61" spans="1:12" s="34" customFormat="1">
      <c r="A61" s="41"/>
      <c r="B61" s="40"/>
      <c r="E61" s="40"/>
      <c r="F61" s="42"/>
      <c r="G61" s="42"/>
      <c r="H61" s="42"/>
      <c r="I61" s="42"/>
      <c r="J61" s="42"/>
      <c r="K61" s="33"/>
      <c r="L61" s="33"/>
    </row>
    <row r="62" spans="1:12" s="34" customFormat="1">
      <c r="A62" s="41"/>
      <c r="B62" s="40"/>
      <c r="E62" s="40"/>
      <c r="F62" s="42"/>
      <c r="G62" s="42"/>
      <c r="H62" s="42"/>
      <c r="I62" s="42"/>
      <c r="J62" s="42"/>
      <c r="K62" s="33"/>
      <c r="L62" s="33"/>
    </row>
    <row r="63" spans="1:12" s="34" customFormat="1">
      <c r="A63" s="41"/>
      <c r="B63" s="40"/>
      <c r="E63" s="40"/>
      <c r="F63" s="42"/>
      <c r="G63" s="42"/>
      <c r="H63" s="42"/>
      <c r="I63" s="42"/>
      <c r="J63" s="42"/>
      <c r="K63" s="33"/>
      <c r="L63" s="33"/>
    </row>
    <row r="64" spans="1:12" s="34" customFormat="1">
      <c r="A64" s="41"/>
      <c r="B64" s="40"/>
      <c r="E64" s="40"/>
      <c r="F64" s="42"/>
      <c r="G64" s="42"/>
      <c r="H64" s="42"/>
      <c r="I64" s="42"/>
      <c r="J64" s="42"/>
      <c r="K64" s="33"/>
      <c r="L64" s="33"/>
    </row>
    <row r="65" spans="1:12" s="34" customFormat="1">
      <c r="A65" s="41"/>
      <c r="B65" s="40"/>
      <c r="E65" s="40"/>
      <c r="F65" s="42"/>
      <c r="G65" s="42"/>
      <c r="H65" s="42"/>
      <c r="I65" s="42"/>
      <c r="J65" s="42"/>
      <c r="K65" s="33"/>
      <c r="L65" s="33"/>
    </row>
    <row r="66" spans="1:12" s="34" customFormat="1">
      <c r="A66" s="41"/>
      <c r="B66" s="40"/>
      <c r="E66" s="40"/>
      <c r="F66" s="42"/>
      <c r="G66" s="42"/>
      <c r="H66" s="42"/>
      <c r="I66" s="42"/>
      <c r="J66" s="42"/>
      <c r="K66" s="33"/>
      <c r="L66" s="33"/>
    </row>
    <row r="67" spans="1:12" s="34" customFormat="1">
      <c r="A67" s="41"/>
      <c r="B67" s="40"/>
      <c r="E67" s="40"/>
      <c r="F67" s="42"/>
      <c r="G67" s="42"/>
      <c r="H67" s="42"/>
      <c r="I67" s="42"/>
      <c r="J67" s="42"/>
      <c r="K67" s="33"/>
      <c r="L67" s="33"/>
    </row>
    <row r="68" spans="1:12" s="34" customFormat="1">
      <c r="A68" s="41"/>
      <c r="B68" s="40"/>
      <c r="E68" s="40"/>
      <c r="F68" s="42"/>
      <c r="G68" s="42"/>
      <c r="H68" s="42"/>
      <c r="I68" s="42"/>
      <c r="J68" s="42"/>
      <c r="K68" s="33"/>
      <c r="L68" s="33"/>
    </row>
    <row r="69" spans="1:12" s="34" customFormat="1">
      <c r="A69" s="41"/>
      <c r="B69" s="40"/>
      <c r="E69" s="40"/>
      <c r="F69" s="42"/>
      <c r="G69" s="42"/>
      <c r="H69" s="42"/>
      <c r="I69" s="42"/>
      <c r="J69" s="42"/>
      <c r="K69" s="33"/>
      <c r="L69" s="33"/>
    </row>
    <row r="70" spans="1:12" s="34" customFormat="1">
      <c r="A70" s="41"/>
      <c r="B70" s="40"/>
      <c r="E70" s="40"/>
      <c r="F70" s="42"/>
      <c r="G70" s="42"/>
      <c r="H70" s="42"/>
      <c r="I70" s="42"/>
      <c r="J70" s="42"/>
      <c r="K70" s="33"/>
      <c r="L70" s="33"/>
    </row>
    <row r="71" spans="1:12" s="34" customFormat="1">
      <c r="A71" s="41"/>
      <c r="B71" s="40"/>
      <c r="E71" s="40"/>
      <c r="F71" s="42"/>
      <c r="G71" s="42"/>
      <c r="H71" s="42"/>
      <c r="I71" s="42"/>
      <c r="J71" s="42"/>
      <c r="K71" s="33"/>
      <c r="L71" s="33"/>
    </row>
    <row r="72" spans="1:12" s="34" customFormat="1">
      <c r="A72" s="41"/>
      <c r="B72" s="40"/>
      <c r="E72" s="40"/>
      <c r="F72" s="42"/>
      <c r="G72" s="42"/>
      <c r="H72" s="42"/>
      <c r="I72" s="42"/>
      <c r="J72" s="42"/>
      <c r="K72" s="33"/>
      <c r="L72" s="33"/>
    </row>
    <row r="73" spans="1:12" s="34" customFormat="1">
      <c r="A73" s="41"/>
      <c r="B73" s="40"/>
      <c r="E73" s="40"/>
      <c r="F73" s="42"/>
      <c r="G73" s="42"/>
      <c r="H73" s="42"/>
      <c r="I73" s="42"/>
      <c r="J73" s="42"/>
      <c r="K73" s="33"/>
      <c r="L73" s="33"/>
    </row>
    <row r="74" spans="1:12" s="34" customFormat="1">
      <c r="A74" s="41"/>
      <c r="B74" s="40"/>
      <c r="E74" s="40"/>
      <c r="F74" s="42"/>
      <c r="G74" s="42"/>
      <c r="H74" s="42"/>
      <c r="I74" s="42"/>
      <c r="J74" s="42"/>
      <c r="K74" s="33"/>
      <c r="L74" s="33"/>
    </row>
    <row r="75" spans="1:12" s="34" customFormat="1">
      <c r="A75" s="41"/>
      <c r="B75" s="40"/>
      <c r="E75" s="40"/>
      <c r="F75" s="42"/>
      <c r="G75" s="42"/>
      <c r="H75" s="42"/>
      <c r="I75" s="42"/>
      <c r="J75" s="42"/>
      <c r="K75" s="33"/>
      <c r="L75" s="33"/>
    </row>
    <row r="76" spans="1:12" s="34" customFormat="1">
      <c r="A76" s="41"/>
      <c r="B76" s="40"/>
      <c r="E76" s="40"/>
      <c r="F76" s="42"/>
      <c r="G76" s="42"/>
      <c r="H76" s="42"/>
      <c r="I76" s="42"/>
      <c r="J76" s="42"/>
      <c r="K76" s="33"/>
      <c r="L76" s="33"/>
    </row>
    <row r="77" spans="1:12" s="34" customFormat="1">
      <c r="A77" s="41"/>
      <c r="B77" s="40"/>
      <c r="E77" s="40"/>
      <c r="F77" s="42"/>
      <c r="G77" s="42"/>
      <c r="H77" s="42"/>
      <c r="I77" s="42"/>
      <c r="J77" s="42"/>
      <c r="K77" s="33"/>
      <c r="L77" s="33"/>
    </row>
    <row r="78" spans="1:12" s="34" customFormat="1">
      <c r="A78" s="41"/>
      <c r="B78" s="40"/>
      <c r="E78" s="40"/>
      <c r="F78" s="42"/>
      <c r="G78" s="42"/>
      <c r="H78" s="42"/>
      <c r="I78" s="42"/>
      <c r="J78" s="42"/>
      <c r="K78" s="33"/>
      <c r="L78" s="33"/>
    </row>
    <row r="79" spans="1:12" s="34" customFormat="1">
      <c r="A79" s="41"/>
      <c r="B79" s="40"/>
      <c r="E79" s="40"/>
      <c r="F79" s="42"/>
      <c r="G79" s="42"/>
      <c r="H79" s="42"/>
      <c r="I79" s="42"/>
      <c r="J79" s="42"/>
      <c r="K79" s="33"/>
      <c r="L79" s="33"/>
    </row>
    <row r="80" spans="1:12" s="34" customFormat="1">
      <c r="A80" s="41"/>
      <c r="B80" s="40"/>
      <c r="E80" s="40"/>
      <c r="F80" s="42"/>
      <c r="G80" s="42"/>
      <c r="H80" s="42"/>
      <c r="I80" s="42"/>
      <c r="J80" s="42"/>
      <c r="K80" s="33"/>
      <c r="L80" s="33"/>
    </row>
    <row r="81" spans="1:12" s="34" customFormat="1">
      <c r="A81" s="41"/>
      <c r="B81" s="40"/>
      <c r="E81" s="40"/>
      <c r="F81" s="42"/>
      <c r="G81" s="42"/>
      <c r="H81" s="42"/>
      <c r="I81" s="42"/>
      <c r="J81" s="42"/>
      <c r="K81" s="33"/>
      <c r="L81" s="33"/>
    </row>
    <row r="82" spans="1:12" s="34" customFormat="1">
      <c r="A82" s="41"/>
      <c r="B82" s="40"/>
      <c r="E82" s="40"/>
      <c r="F82" s="42"/>
      <c r="G82" s="42"/>
      <c r="H82" s="42"/>
      <c r="I82" s="42"/>
      <c r="J82" s="42"/>
      <c r="K82" s="33"/>
      <c r="L82" s="33"/>
    </row>
    <row r="83" spans="1:12" s="34" customFormat="1">
      <c r="A83" s="41"/>
      <c r="B83" s="40"/>
      <c r="E83" s="40"/>
      <c r="F83" s="42"/>
      <c r="G83" s="42"/>
      <c r="H83" s="42"/>
      <c r="I83" s="42"/>
      <c r="J83" s="42"/>
      <c r="K83" s="33"/>
      <c r="L83" s="33"/>
    </row>
    <row r="84" spans="1:12" s="34" customFormat="1">
      <c r="A84" s="41"/>
      <c r="B84" s="40"/>
      <c r="E84" s="40"/>
      <c r="F84" s="42"/>
      <c r="G84" s="42"/>
      <c r="H84" s="42"/>
      <c r="I84" s="42"/>
      <c r="J84" s="42"/>
      <c r="K84" s="33"/>
      <c r="L84" s="33"/>
    </row>
    <row r="85" spans="1:12" s="34" customFormat="1">
      <c r="A85" s="41"/>
      <c r="B85" s="40"/>
      <c r="E85" s="40"/>
      <c r="F85" s="42"/>
      <c r="G85" s="42"/>
      <c r="H85" s="42"/>
      <c r="I85" s="42"/>
      <c r="J85" s="42"/>
      <c r="K85" s="33"/>
      <c r="L85" s="33"/>
    </row>
    <row r="86" spans="1:12" s="34" customFormat="1">
      <c r="A86" s="41"/>
      <c r="B86" s="40"/>
      <c r="E86" s="40"/>
      <c r="F86" s="42"/>
      <c r="G86" s="42"/>
      <c r="H86" s="42"/>
      <c r="I86" s="42"/>
      <c r="J86" s="42"/>
      <c r="K86" s="33"/>
      <c r="L86" s="33"/>
    </row>
    <row r="87" spans="1:12" s="34" customFormat="1">
      <c r="A87" s="41"/>
      <c r="B87" s="40"/>
      <c r="E87" s="40"/>
      <c r="F87" s="42"/>
      <c r="G87" s="42"/>
      <c r="H87" s="42"/>
      <c r="I87" s="42"/>
      <c r="J87" s="42"/>
      <c r="K87" s="33"/>
      <c r="L87" s="33"/>
    </row>
    <row r="88" spans="1:12" s="34" customFormat="1">
      <c r="A88" s="43"/>
      <c r="F88" s="33"/>
      <c r="G88" s="33"/>
      <c r="H88" s="33"/>
      <c r="I88" s="33"/>
      <c r="J88" s="33"/>
      <c r="K88" s="33"/>
      <c r="L88" s="33"/>
    </row>
    <row r="89" spans="1:12" s="34" customFormat="1">
      <c r="A89" s="43"/>
      <c r="F89" s="33"/>
      <c r="G89" s="33"/>
      <c r="H89" s="33"/>
      <c r="I89" s="33"/>
      <c r="J89" s="33"/>
      <c r="K89" s="33"/>
      <c r="L89" s="33"/>
    </row>
    <row r="90" spans="1:12" s="34" customFormat="1">
      <c r="A90" s="43"/>
      <c r="F90" s="33"/>
      <c r="G90" s="33"/>
      <c r="H90" s="33"/>
      <c r="I90" s="33"/>
      <c r="J90" s="33"/>
      <c r="K90" s="33"/>
      <c r="L90" s="33"/>
    </row>
    <row r="91" spans="1:12" s="34" customFormat="1">
      <c r="A91" s="43"/>
      <c r="F91" s="33"/>
      <c r="G91" s="33"/>
      <c r="H91" s="33"/>
      <c r="I91" s="33"/>
      <c r="J91" s="33"/>
      <c r="K91" s="33"/>
      <c r="L91" s="33"/>
    </row>
    <row r="92" spans="1:12" s="34" customFormat="1">
      <c r="A92" s="43"/>
      <c r="F92" s="33"/>
      <c r="G92" s="33"/>
      <c r="H92" s="33"/>
      <c r="I92" s="33"/>
      <c r="J92" s="33"/>
      <c r="K92" s="33"/>
      <c r="L92" s="33"/>
    </row>
    <row r="93" spans="1:12" s="34" customFormat="1">
      <c r="A93" s="43"/>
      <c r="F93" s="33"/>
      <c r="G93" s="33"/>
      <c r="H93" s="33"/>
      <c r="I93" s="33"/>
      <c r="J93" s="33"/>
      <c r="K93" s="33"/>
      <c r="L93" s="33"/>
    </row>
    <row r="94" spans="1:12" s="34" customFormat="1">
      <c r="A94" s="43"/>
      <c r="F94" s="33"/>
      <c r="G94" s="33"/>
      <c r="H94" s="33"/>
      <c r="I94" s="33"/>
      <c r="J94" s="33"/>
      <c r="K94" s="33"/>
      <c r="L94" s="33"/>
    </row>
    <row r="95" spans="1:12" s="34" customFormat="1">
      <c r="A95" s="43"/>
      <c r="F95" s="33"/>
      <c r="G95" s="33"/>
      <c r="H95" s="33"/>
      <c r="I95" s="33"/>
      <c r="J95" s="33"/>
      <c r="K95" s="33"/>
      <c r="L95" s="33"/>
    </row>
    <row r="96" spans="1:12" s="34" customFormat="1">
      <c r="A96" s="43"/>
      <c r="F96" s="33"/>
      <c r="G96" s="33"/>
      <c r="H96" s="33"/>
      <c r="I96" s="33"/>
      <c r="J96" s="33"/>
      <c r="K96" s="33"/>
      <c r="L96" s="33"/>
    </row>
    <row r="97" spans="1:12" s="34" customFormat="1">
      <c r="A97" s="43"/>
      <c r="F97" s="33"/>
      <c r="G97" s="33"/>
      <c r="H97" s="33"/>
      <c r="I97" s="33"/>
      <c r="J97" s="33"/>
      <c r="K97" s="33"/>
      <c r="L97" s="33"/>
    </row>
    <row r="98" spans="1:12" s="34" customFormat="1">
      <c r="A98" s="43"/>
      <c r="F98" s="33"/>
      <c r="G98" s="33"/>
      <c r="H98" s="33"/>
      <c r="I98" s="33"/>
      <c r="J98" s="33"/>
      <c r="K98" s="33"/>
      <c r="L98" s="33"/>
    </row>
    <row r="99" spans="1:12" s="34" customFormat="1">
      <c r="A99" s="43"/>
      <c r="F99" s="33"/>
      <c r="G99" s="33"/>
      <c r="H99" s="33"/>
      <c r="I99" s="33"/>
      <c r="J99" s="33"/>
      <c r="K99" s="33"/>
      <c r="L99" s="33"/>
    </row>
    <row r="100" spans="1:12" s="34" customFormat="1">
      <c r="A100" s="43"/>
      <c r="F100" s="33"/>
      <c r="G100" s="33"/>
      <c r="H100" s="33"/>
      <c r="I100" s="33"/>
      <c r="J100" s="33"/>
      <c r="K100" s="33"/>
      <c r="L100" s="33"/>
    </row>
    <row r="101" spans="1:12" s="34" customFormat="1">
      <c r="A101" s="43"/>
      <c r="F101" s="33"/>
      <c r="G101" s="33"/>
      <c r="H101" s="33"/>
      <c r="I101" s="33"/>
      <c r="J101" s="33"/>
      <c r="K101" s="33"/>
      <c r="L101" s="33"/>
    </row>
    <row r="102" spans="1:12" s="34" customFormat="1">
      <c r="A102" s="43"/>
      <c r="F102" s="33"/>
      <c r="G102" s="33"/>
      <c r="H102" s="33"/>
      <c r="I102" s="33"/>
      <c r="J102" s="33"/>
      <c r="K102" s="33"/>
      <c r="L102" s="33"/>
    </row>
    <row r="103" spans="1:12" s="34" customFormat="1">
      <c r="A103" s="43"/>
      <c r="F103" s="33"/>
      <c r="G103" s="33"/>
      <c r="H103" s="33"/>
      <c r="I103" s="33"/>
      <c r="J103" s="33"/>
      <c r="K103" s="33"/>
      <c r="L103" s="33"/>
    </row>
    <row r="104" spans="1:12" s="34" customFormat="1">
      <c r="A104" s="43"/>
      <c r="F104" s="33"/>
      <c r="G104" s="33"/>
      <c r="H104" s="33"/>
      <c r="I104" s="33"/>
      <c r="J104" s="33"/>
      <c r="K104" s="33"/>
      <c r="L104" s="33"/>
    </row>
    <row r="105" spans="1:12" s="34" customFormat="1">
      <c r="A105" s="43"/>
      <c r="F105" s="33"/>
      <c r="G105" s="33"/>
      <c r="H105" s="33"/>
      <c r="I105" s="33"/>
      <c r="J105" s="33"/>
      <c r="K105" s="33"/>
      <c r="L105" s="33"/>
    </row>
    <row r="106" spans="1:12" s="34" customFormat="1">
      <c r="A106" s="43"/>
      <c r="F106" s="33"/>
      <c r="G106" s="33"/>
      <c r="H106" s="33"/>
      <c r="I106" s="33"/>
      <c r="J106" s="33"/>
      <c r="K106" s="33"/>
      <c r="L106" s="33"/>
    </row>
    <row r="107" spans="1:12" s="34" customFormat="1">
      <c r="A107" s="43"/>
      <c r="F107" s="33"/>
      <c r="G107" s="33"/>
      <c r="H107" s="33"/>
      <c r="I107" s="33"/>
      <c r="J107" s="33"/>
      <c r="K107" s="33"/>
      <c r="L107" s="33"/>
    </row>
    <row r="108" spans="1:12" s="34" customFormat="1">
      <c r="A108" s="43"/>
      <c r="F108" s="33"/>
      <c r="G108" s="33"/>
      <c r="H108" s="33"/>
      <c r="I108" s="33"/>
      <c r="J108" s="33"/>
      <c r="K108" s="33"/>
      <c r="L108" s="33"/>
    </row>
    <row r="109" spans="1:12" s="34" customFormat="1">
      <c r="A109" s="43"/>
      <c r="F109" s="33"/>
      <c r="G109" s="33"/>
      <c r="H109" s="33"/>
      <c r="I109" s="33"/>
      <c r="J109" s="33"/>
      <c r="K109" s="33"/>
      <c r="L109" s="33"/>
    </row>
    <row r="110" spans="1:12" s="34" customFormat="1">
      <c r="A110" s="43"/>
      <c r="F110" s="33"/>
      <c r="G110" s="33"/>
      <c r="H110" s="33"/>
      <c r="I110" s="33"/>
      <c r="J110" s="33"/>
      <c r="K110" s="33"/>
      <c r="L110" s="33"/>
    </row>
    <row r="111" spans="1:12" s="34" customFormat="1">
      <c r="A111" s="43"/>
      <c r="F111" s="33"/>
      <c r="G111" s="33"/>
      <c r="H111" s="33"/>
      <c r="I111" s="33"/>
      <c r="J111" s="33"/>
      <c r="K111" s="33"/>
      <c r="L111" s="33"/>
    </row>
    <row r="112" spans="1:12" s="34" customFormat="1">
      <c r="A112" s="43"/>
      <c r="F112" s="33"/>
      <c r="G112" s="33"/>
      <c r="H112" s="33"/>
      <c r="I112" s="33"/>
      <c r="J112" s="33"/>
      <c r="K112" s="33"/>
      <c r="L112" s="33"/>
    </row>
    <row r="113" spans="1:12" s="34" customFormat="1">
      <c r="A113" s="43"/>
      <c r="F113" s="33"/>
      <c r="G113" s="33"/>
      <c r="H113" s="33"/>
      <c r="I113" s="33"/>
      <c r="J113" s="33"/>
      <c r="K113" s="33"/>
      <c r="L113" s="33"/>
    </row>
    <row r="114" spans="1:12" s="34" customFormat="1">
      <c r="A114" s="43"/>
      <c r="F114" s="33"/>
      <c r="G114" s="33"/>
      <c r="H114" s="33"/>
      <c r="I114" s="33"/>
      <c r="J114" s="33"/>
      <c r="K114" s="33"/>
      <c r="L114" s="33"/>
    </row>
    <row r="115" spans="1:12" s="34" customFormat="1">
      <c r="A115" s="43"/>
      <c r="F115" s="33"/>
      <c r="G115" s="33"/>
      <c r="H115" s="33"/>
      <c r="I115" s="33"/>
      <c r="J115" s="33"/>
      <c r="K115" s="33"/>
      <c r="L115" s="33"/>
    </row>
    <row r="116" spans="1:12" s="34" customFormat="1">
      <c r="A116" s="43"/>
      <c r="F116" s="33"/>
      <c r="G116" s="33"/>
      <c r="H116" s="33"/>
      <c r="I116" s="33"/>
      <c r="J116" s="33"/>
      <c r="K116" s="33"/>
      <c r="L116" s="33"/>
    </row>
    <row r="117" spans="1:12" s="34" customFormat="1">
      <c r="A117" s="43"/>
      <c r="F117" s="33"/>
      <c r="G117" s="33"/>
      <c r="H117" s="33"/>
      <c r="I117" s="33"/>
      <c r="J117" s="33"/>
      <c r="K117" s="33"/>
      <c r="L117" s="33"/>
    </row>
    <row r="118" spans="1:12" s="34" customFormat="1">
      <c r="A118" s="43"/>
      <c r="F118" s="33"/>
      <c r="G118" s="33"/>
      <c r="H118" s="33"/>
      <c r="I118" s="33"/>
      <c r="J118" s="33"/>
      <c r="K118" s="33"/>
      <c r="L118" s="33"/>
    </row>
    <row r="119" spans="1:12" s="34" customFormat="1">
      <c r="A119" s="43"/>
      <c r="F119" s="33"/>
      <c r="G119" s="33"/>
      <c r="H119" s="33"/>
      <c r="I119" s="33"/>
      <c r="J119" s="33"/>
      <c r="K119" s="33"/>
      <c r="L119" s="33"/>
    </row>
    <row r="120" spans="1:12" s="34" customFormat="1">
      <c r="A120" s="43"/>
      <c r="F120" s="33"/>
      <c r="G120" s="33"/>
      <c r="H120" s="33"/>
      <c r="I120" s="33"/>
      <c r="J120" s="33"/>
      <c r="K120" s="33"/>
      <c r="L120" s="33"/>
    </row>
    <row r="121" spans="1:12" s="34" customFormat="1">
      <c r="A121" s="43"/>
      <c r="F121" s="33"/>
      <c r="G121" s="33"/>
      <c r="H121" s="33"/>
      <c r="I121" s="33"/>
      <c r="J121" s="33"/>
      <c r="K121" s="33"/>
      <c r="L121" s="33"/>
    </row>
    <row r="122" spans="1:12" s="34" customFormat="1">
      <c r="A122" s="43"/>
      <c r="F122" s="33"/>
      <c r="G122" s="33"/>
      <c r="H122" s="33"/>
      <c r="I122" s="33"/>
      <c r="J122" s="33"/>
      <c r="K122" s="33"/>
      <c r="L122" s="33"/>
    </row>
    <row r="123" spans="1:12" s="34" customFormat="1">
      <c r="A123" s="43"/>
      <c r="F123" s="33"/>
      <c r="G123" s="33"/>
      <c r="H123" s="33"/>
      <c r="I123" s="33"/>
      <c r="J123" s="33"/>
      <c r="K123" s="33"/>
      <c r="L123" s="33"/>
    </row>
    <row r="124" spans="1:12" s="34" customFormat="1">
      <c r="A124" s="43"/>
      <c r="F124" s="33"/>
      <c r="G124" s="33"/>
      <c r="H124" s="33"/>
      <c r="I124" s="33"/>
      <c r="J124" s="33"/>
      <c r="K124" s="33"/>
      <c r="L124" s="33"/>
    </row>
    <row r="125" spans="1:12" s="34" customFormat="1">
      <c r="A125" s="43"/>
      <c r="F125" s="33"/>
      <c r="G125" s="33"/>
      <c r="H125" s="33"/>
      <c r="I125" s="33"/>
      <c r="J125" s="33"/>
      <c r="K125" s="33"/>
      <c r="L125" s="33"/>
    </row>
    <row r="126" spans="1:12" s="34" customFormat="1">
      <c r="A126" s="43"/>
      <c r="F126" s="33"/>
      <c r="G126" s="33"/>
      <c r="H126" s="33"/>
      <c r="I126" s="33"/>
      <c r="J126" s="33"/>
      <c r="K126" s="33"/>
      <c r="L126" s="33"/>
    </row>
    <row r="127" spans="1:12" s="34" customFormat="1">
      <c r="A127" s="43"/>
      <c r="F127" s="33"/>
      <c r="G127" s="33"/>
      <c r="H127" s="33"/>
      <c r="I127" s="33"/>
      <c r="J127" s="33"/>
      <c r="K127" s="33"/>
      <c r="L127" s="33"/>
    </row>
    <row r="128" spans="1:12" s="34" customFormat="1">
      <c r="A128" s="43"/>
      <c r="F128" s="33"/>
      <c r="G128" s="33"/>
      <c r="H128" s="33"/>
      <c r="I128" s="33"/>
      <c r="J128" s="33"/>
      <c r="K128" s="33"/>
      <c r="L128" s="33"/>
    </row>
    <row r="129" spans="1:12" s="34" customFormat="1">
      <c r="A129" s="43"/>
      <c r="F129" s="33"/>
      <c r="G129" s="33"/>
      <c r="H129" s="33"/>
      <c r="I129" s="33"/>
      <c r="J129" s="33"/>
      <c r="K129" s="33"/>
      <c r="L129" s="33"/>
    </row>
    <row r="130" spans="1:12" s="34" customFormat="1">
      <c r="A130" s="43"/>
      <c r="F130" s="33"/>
      <c r="G130" s="33"/>
      <c r="H130" s="33"/>
      <c r="I130" s="33"/>
      <c r="J130" s="33"/>
      <c r="K130" s="33"/>
      <c r="L130" s="33"/>
    </row>
    <row r="131" spans="1:12" s="34" customFormat="1">
      <c r="A131" s="43"/>
      <c r="F131" s="33"/>
      <c r="G131" s="33"/>
      <c r="H131" s="33"/>
      <c r="I131" s="33"/>
      <c r="J131" s="33"/>
      <c r="K131" s="33"/>
      <c r="L131" s="33"/>
    </row>
    <row r="132" spans="1:12" s="34" customFormat="1">
      <c r="A132" s="43"/>
      <c r="F132" s="33"/>
      <c r="G132" s="33"/>
      <c r="H132" s="33"/>
      <c r="I132" s="33"/>
      <c r="J132" s="33"/>
      <c r="K132" s="33"/>
      <c r="L132" s="33"/>
    </row>
    <row r="133" spans="1:12" s="34" customFormat="1">
      <c r="A133" s="43"/>
      <c r="F133" s="33"/>
      <c r="G133" s="33"/>
      <c r="H133" s="33"/>
      <c r="I133" s="33"/>
      <c r="J133" s="33"/>
      <c r="K133" s="33"/>
      <c r="L133" s="33"/>
    </row>
    <row r="134" spans="1:12" s="34" customFormat="1">
      <c r="A134" s="43"/>
      <c r="F134" s="33"/>
      <c r="G134" s="33"/>
      <c r="H134" s="33"/>
      <c r="I134" s="33"/>
      <c r="J134" s="33"/>
      <c r="K134" s="33"/>
      <c r="L134" s="33"/>
    </row>
    <row r="135" spans="1:12" s="34" customFormat="1">
      <c r="A135" s="43"/>
      <c r="F135" s="33"/>
      <c r="G135" s="33"/>
      <c r="H135" s="33"/>
      <c r="I135" s="33"/>
      <c r="J135" s="33"/>
      <c r="K135" s="33"/>
      <c r="L135" s="33"/>
    </row>
    <row r="136" spans="1:12" s="34" customFormat="1">
      <c r="A136" s="43"/>
      <c r="F136" s="33"/>
      <c r="G136" s="33"/>
      <c r="H136" s="33"/>
      <c r="I136" s="33"/>
      <c r="J136" s="33"/>
      <c r="K136" s="33"/>
      <c r="L136" s="33"/>
    </row>
    <row r="137" spans="1:12" s="34" customFormat="1">
      <c r="A137" s="43"/>
      <c r="F137" s="33"/>
      <c r="G137" s="33"/>
      <c r="H137" s="33"/>
      <c r="I137" s="33"/>
      <c r="J137" s="33"/>
      <c r="K137" s="33"/>
      <c r="L137" s="33"/>
    </row>
    <row r="138" spans="1:12" s="34" customFormat="1">
      <c r="A138" s="43"/>
      <c r="F138" s="33"/>
      <c r="G138" s="33"/>
      <c r="H138" s="33"/>
      <c r="I138" s="33"/>
      <c r="J138" s="33"/>
      <c r="K138" s="33"/>
      <c r="L138" s="33"/>
    </row>
    <row r="139" spans="1:12" s="34" customFormat="1">
      <c r="A139" s="43"/>
      <c r="F139" s="33"/>
      <c r="G139" s="33"/>
      <c r="H139" s="33"/>
      <c r="I139" s="33"/>
      <c r="J139" s="33"/>
      <c r="K139" s="33"/>
      <c r="L139" s="33"/>
    </row>
    <row r="140" spans="1:12" s="34" customFormat="1">
      <c r="A140" s="43"/>
      <c r="F140" s="33"/>
      <c r="G140" s="33"/>
      <c r="H140" s="33"/>
      <c r="I140" s="33"/>
      <c r="J140" s="33"/>
      <c r="K140" s="33"/>
      <c r="L140" s="33"/>
    </row>
    <row r="141" spans="1:12" s="34" customFormat="1">
      <c r="A141" s="43"/>
      <c r="F141" s="33"/>
      <c r="G141" s="33"/>
      <c r="H141" s="33"/>
      <c r="I141" s="33"/>
      <c r="J141" s="33"/>
      <c r="K141" s="33"/>
      <c r="L141" s="33"/>
    </row>
    <row r="142" spans="1:12" s="34" customFormat="1">
      <c r="A142" s="43"/>
      <c r="F142" s="33"/>
      <c r="G142" s="33"/>
      <c r="H142" s="33"/>
      <c r="I142" s="33"/>
      <c r="J142" s="33"/>
      <c r="K142" s="33"/>
      <c r="L142" s="33"/>
    </row>
    <row r="143" spans="1:12" s="34" customFormat="1">
      <c r="A143" s="43"/>
      <c r="F143" s="33"/>
      <c r="G143" s="33"/>
      <c r="H143" s="33"/>
      <c r="I143" s="33"/>
      <c r="J143" s="33"/>
      <c r="K143" s="33"/>
      <c r="L143" s="33"/>
    </row>
    <row r="144" spans="1:12" s="34" customFormat="1">
      <c r="A144" s="43"/>
      <c r="F144" s="33"/>
      <c r="G144" s="33"/>
      <c r="H144" s="33"/>
      <c r="I144" s="33"/>
      <c r="J144" s="33"/>
      <c r="K144" s="33"/>
      <c r="L144" s="33"/>
    </row>
    <row r="145" spans="1:12" s="34" customFormat="1">
      <c r="A145" s="43"/>
      <c r="F145" s="33"/>
      <c r="G145" s="33"/>
      <c r="H145" s="33"/>
      <c r="I145" s="33"/>
      <c r="J145" s="33"/>
      <c r="K145" s="33"/>
      <c r="L145" s="33"/>
    </row>
    <row r="146" spans="1:12" s="34" customFormat="1">
      <c r="A146" s="43"/>
      <c r="F146" s="33"/>
      <c r="G146" s="33"/>
      <c r="H146" s="33"/>
      <c r="I146" s="33"/>
      <c r="J146" s="33"/>
      <c r="K146" s="33"/>
      <c r="L146" s="33"/>
    </row>
    <row r="147" spans="1:12" s="34" customFormat="1">
      <c r="A147" s="43"/>
      <c r="F147" s="33"/>
      <c r="G147" s="33"/>
      <c r="H147" s="33"/>
      <c r="I147" s="33"/>
      <c r="J147" s="33"/>
      <c r="K147" s="33"/>
      <c r="L147" s="33"/>
    </row>
    <row r="148" spans="1:12" s="34" customFormat="1">
      <c r="A148" s="43"/>
      <c r="F148" s="33"/>
      <c r="G148" s="33"/>
      <c r="H148" s="33"/>
      <c r="I148" s="33"/>
      <c r="J148" s="33"/>
      <c r="K148" s="33"/>
      <c r="L148" s="33"/>
    </row>
    <row r="149" spans="1:12" s="34" customFormat="1">
      <c r="A149" s="43"/>
      <c r="F149" s="33"/>
      <c r="G149" s="33"/>
      <c r="H149" s="33"/>
      <c r="I149" s="33"/>
      <c r="J149" s="33"/>
      <c r="K149" s="33"/>
      <c r="L149" s="33"/>
    </row>
    <row r="150" spans="1:12" s="34" customFormat="1">
      <c r="A150" s="43"/>
      <c r="F150" s="33"/>
      <c r="G150" s="33"/>
      <c r="H150" s="33"/>
      <c r="I150" s="33"/>
      <c r="J150" s="33"/>
      <c r="K150" s="33"/>
      <c r="L150" s="33"/>
    </row>
    <row r="151" spans="1:12" s="34" customFormat="1">
      <c r="A151" s="43"/>
      <c r="F151" s="33"/>
      <c r="G151" s="33"/>
      <c r="H151" s="33"/>
      <c r="I151" s="33"/>
      <c r="J151" s="33"/>
      <c r="K151" s="33"/>
      <c r="L151" s="33"/>
    </row>
    <row r="152" spans="1:12" s="34" customFormat="1">
      <c r="A152" s="43"/>
      <c r="F152" s="33"/>
      <c r="G152" s="33"/>
      <c r="H152" s="33"/>
      <c r="I152" s="33"/>
      <c r="J152" s="33"/>
      <c r="K152" s="33"/>
      <c r="L152" s="33"/>
    </row>
    <row r="153" spans="1:12" s="34" customFormat="1">
      <c r="A153" s="43"/>
      <c r="F153" s="33"/>
      <c r="G153" s="33"/>
      <c r="H153" s="33"/>
      <c r="I153" s="33"/>
      <c r="J153" s="33"/>
      <c r="K153" s="33"/>
      <c r="L153" s="33"/>
    </row>
    <row r="154" spans="1:12" s="34" customFormat="1">
      <c r="A154" s="43"/>
      <c r="F154" s="33"/>
      <c r="G154" s="33"/>
      <c r="H154" s="33"/>
      <c r="I154" s="33"/>
      <c r="J154" s="33"/>
      <c r="K154" s="33"/>
      <c r="L154" s="33"/>
    </row>
    <row r="155" spans="1:12" s="34" customFormat="1">
      <c r="A155" s="43"/>
      <c r="F155" s="33"/>
      <c r="G155" s="33"/>
      <c r="H155" s="33"/>
      <c r="I155" s="33"/>
      <c r="J155" s="33"/>
      <c r="K155" s="33"/>
      <c r="L155" s="33"/>
    </row>
    <row r="156" spans="1:12" s="34" customFormat="1">
      <c r="A156" s="43"/>
      <c r="F156" s="33"/>
      <c r="G156" s="33"/>
      <c r="H156" s="33"/>
      <c r="I156" s="33"/>
      <c r="J156" s="33"/>
      <c r="K156" s="33"/>
      <c r="L156" s="33"/>
    </row>
    <row r="157" spans="1:12" s="34" customFormat="1">
      <c r="A157" s="43"/>
      <c r="F157" s="33"/>
      <c r="G157" s="33"/>
      <c r="H157" s="33"/>
      <c r="I157" s="33"/>
      <c r="J157" s="33"/>
      <c r="K157" s="33"/>
      <c r="L157" s="33"/>
    </row>
    <row r="158" spans="1:12" s="34" customFormat="1">
      <c r="A158" s="43"/>
      <c r="F158" s="33"/>
      <c r="G158" s="33"/>
      <c r="H158" s="33"/>
      <c r="I158" s="33"/>
      <c r="J158" s="33"/>
      <c r="K158" s="33"/>
      <c r="L158" s="33"/>
    </row>
    <row r="159" spans="1:12" s="34" customFormat="1">
      <c r="A159" s="43"/>
      <c r="F159" s="33"/>
      <c r="G159" s="33"/>
      <c r="H159" s="33"/>
      <c r="I159" s="33"/>
      <c r="J159" s="33"/>
      <c r="K159" s="33"/>
      <c r="L159" s="33"/>
    </row>
    <row r="160" spans="1:12" s="34" customFormat="1">
      <c r="A160" s="43"/>
      <c r="F160" s="33"/>
      <c r="G160" s="33"/>
      <c r="H160" s="33"/>
      <c r="I160" s="33"/>
      <c r="J160" s="33"/>
      <c r="K160" s="33"/>
      <c r="L160" s="33"/>
    </row>
    <row r="161" spans="1:12" s="34" customFormat="1">
      <c r="A161" s="43"/>
      <c r="F161" s="33"/>
      <c r="G161" s="33"/>
      <c r="H161" s="33"/>
      <c r="I161" s="33"/>
      <c r="J161" s="33"/>
      <c r="K161" s="33"/>
      <c r="L161" s="33"/>
    </row>
    <row r="162" spans="1:12" s="34" customFormat="1">
      <c r="A162" s="43"/>
      <c r="F162" s="33"/>
      <c r="G162" s="33"/>
      <c r="H162" s="33"/>
      <c r="I162" s="33"/>
      <c r="J162" s="33"/>
      <c r="K162" s="33"/>
      <c r="L162" s="33"/>
    </row>
    <row r="163" spans="1:12" s="34" customFormat="1">
      <c r="A163" s="43"/>
      <c r="F163" s="33"/>
      <c r="G163" s="33"/>
      <c r="H163" s="33"/>
      <c r="I163" s="33"/>
      <c r="J163" s="33"/>
      <c r="K163" s="33"/>
      <c r="L163" s="33"/>
    </row>
    <row r="164" spans="1:12" s="34" customFormat="1">
      <c r="A164" s="43"/>
      <c r="F164" s="33"/>
      <c r="G164" s="33"/>
      <c r="H164" s="33"/>
      <c r="I164" s="33"/>
      <c r="J164" s="33"/>
      <c r="K164" s="33"/>
      <c r="L164" s="33"/>
    </row>
    <row r="165" spans="1:12" s="34" customFormat="1">
      <c r="A165" s="43"/>
      <c r="F165" s="33"/>
      <c r="G165" s="33"/>
      <c r="H165" s="33"/>
      <c r="I165" s="33"/>
      <c r="J165" s="33"/>
      <c r="K165" s="33"/>
      <c r="L165" s="33"/>
    </row>
    <row r="166" spans="1:12" s="34" customFormat="1">
      <c r="A166" s="43"/>
      <c r="F166" s="33"/>
      <c r="G166" s="33"/>
      <c r="H166" s="33"/>
      <c r="I166" s="33"/>
      <c r="J166" s="33"/>
      <c r="K166" s="33"/>
      <c r="L166" s="33"/>
    </row>
    <row r="167" spans="1:12" s="34" customFormat="1">
      <c r="A167" s="43"/>
      <c r="F167" s="33"/>
      <c r="G167" s="33"/>
      <c r="H167" s="33"/>
      <c r="I167" s="33"/>
      <c r="J167" s="33"/>
      <c r="K167" s="33"/>
      <c r="L167" s="33"/>
    </row>
    <row r="168" spans="1:12" s="34" customFormat="1">
      <c r="A168" s="43"/>
      <c r="F168" s="33"/>
      <c r="G168" s="33"/>
      <c r="H168" s="33"/>
      <c r="I168" s="33"/>
      <c r="J168" s="33"/>
      <c r="K168" s="33"/>
      <c r="L168" s="33"/>
    </row>
    <row r="169" spans="1:12" s="34" customFormat="1">
      <c r="A169" s="43"/>
      <c r="F169" s="33"/>
      <c r="G169" s="33"/>
      <c r="H169" s="33"/>
      <c r="I169" s="33"/>
      <c r="J169" s="33"/>
      <c r="K169" s="33"/>
      <c r="L169" s="33"/>
    </row>
    <row r="170" spans="1:12" s="34" customFormat="1">
      <c r="A170" s="43"/>
      <c r="F170" s="33"/>
      <c r="G170" s="33"/>
      <c r="H170" s="33"/>
      <c r="I170" s="33"/>
      <c r="J170" s="33"/>
      <c r="K170" s="33"/>
      <c r="L170" s="33"/>
    </row>
    <row r="171" spans="1:12" s="34" customFormat="1">
      <c r="A171" s="43"/>
      <c r="F171" s="33"/>
      <c r="G171" s="33"/>
      <c r="H171" s="33"/>
      <c r="I171" s="33"/>
      <c r="J171" s="33"/>
      <c r="K171" s="33"/>
      <c r="L171" s="33"/>
    </row>
    <row r="172" spans="1:12" s="34" customFormat="1">
      <c r="A172" s="43"/>
      <c r="F172" s="33"/>
      <c r="G172" s="33"/>
      <c r="H172" s="33"/>
      <c r="I172" s="33"/>
      <c r="J172" s="33"/>
      <c r="K172" s="33"/>
      <c r="L172" s="33"/>
    </row>
    <row r="173" spans="1:12" s="34" customFormat="1">
      <c r="A173" s="43"/>
      <c r="F173" s="33"/>
      <c r="G173" s="33"/>
      <c r="H173" s="33"/>
      <c r="I173" s="33"/>
      <c r="J173" s="33"/>
      <c r="K173" s="33"/>
      <c r="L173" s="33"/>
    </row>
    <row r="174" spans="1:12" s="34" customFormat="1">
      <c r="A174" s="43"/>
      <c r="F174" s="33"/>
      <c r="G174" s="33"/>
      <c r="H174" s="33"/>
      <c r="I174" s="33"/>
      <c r="J174" s="33"/>
      <c r="K174" s="33"/>
      <c r="L174" s="33"/>
    </row>
    <row r="175" spans="1:12" s="34" customFormat="1">
      <c r="A175" s="43"/>
      <c r="F175" s="33"/>
      <c r="G175" s="33"/>
      <c r="H175" s="33"/>
      <c r="I175" s="33"/>
      <c r="J175" s="33"/>
      <c r="K175" s="33"/>
      <c r="L175" s="33"/>
    </row>
    <row r="176" spans="1:12" s="34" customFormat="1">
      <c r="A176" s="43"/>
      <c r="F176" s="33"/>
      <c r="G176" s="33"/>
      <c r="H176" s="33"/>
      <c r="I176" s="33"/>
      <c r="J176" s="33"/>
      <c r="K176" s="33"/>
      <c r="L176" s="33"/>
    </row>
    <row r="177" spans="1:12" s="34" customFormat="1">
      <c r="A177" s="43"/>
      <c r="F177" s="33"/>
      <c r="G177" s="33"/>
      <c r="H177" s="33"/>
      <c r="I177" s="33"/>
      <c r="J177" s="33"/>
      <c r="K177" s="33"/>
      <c r="L177" s="33"/>
    </row>
    <row r="178" spans="1:12" s="34" customFormat="1">
      <c r="A178" s="43"/>
      <c r="F178" s="33"/>
      <c r="G178" s="33"/>
      <c r="H178" s="33"/>
      <c r="I178" s="33"/>
      <c r="J178" s="33"/>
      <c r="K178" s="33"/>
      <c r="L178" s="33"/>
    </row>
    <row r="179" spans="1:12" s="34" customFormat="1">
      <c r="A179" s="43"/>
      <c r="F179" s="33"/>
      <c r="G179" s="33"/>
      <c r="H179" s="33"/>
      <c r="I179" s="33"/>
      <c r="J179" s="33"/>
      <c r="K179" s="33"/>
      <c r="L179" s="33"/>
    </row>
    <row r="180" spans="1:12" s="34" customFormat="1">
      <c r="A180" s="43"/>
      <c r="F180" s="33"/>
      <c r="G180" s="33"/>
      <c r="H180" s="33"/>
      <c r="I180" s="33"/>
      <c r="J180" s="33"/>
      <c r="K180" s="33"/>
      <c r="L180" s="33"/>
    </row>
    <row r="181" spans="1:12" s="34" customFormat="1">
      <c r="A181" s="43"/>
      <c r="F181" s="33"/>
      <c r="G181" s="33"/>
      <c r="H181" s="33"/>
      <c r="I181" s="33"/>
      <c r="J181" s="33"/>
      <c r="K181" s="33"/>
      <c r="L181" s="33"/>
    </row>
    <row r="182" spans="1:12" s="34" customFormat="1">
      <c r="A182" s="43"/>
      <c r="F182" s="33"/>
      <c r="G182" s="33"/>
      <c r="H182" s="33"/>
      <c r="I182" s="33"/>
      <c r="J182" s="33"/>
      <c r="K182" s="33"/>
      <c r="L182" s="33"/>
    </row>
    <row r="183" spans="1:12" s="34" customFormat="1">
      <c r="A183" s="43"/>
      <c r="F183" s="33"/>
      <c r="G183" s="33"/>
      <c r="H183" s="33"/>
      <c r="I183" s="33"/>
      <c r="J183" s="33"/>
      <c r="K183" s="33"/>
      <c r="L183" s="33"/>
    </row>
    <row r="184" spans="1:12" s="34" customFormat="1">
      <c r="A184" s="43"/>
      <c r="F184" s="33"/>
      <c r="G184" s="33"/>
      <c r="H184" s="33"/>
      <c r="I184" s="33"/>
      <c r="J184" s="33"/>
      <c r="K184" s="33"/>
      <c r="L184" s="33"/>
    </row>
    <row r="185" spans="1:12" s="34" customFormat="1">
      <c r="A185" s="43"/>
      <c r="F185" s="33"/>
      <c r="G185" s="33"/>
      <c r="H185" s="33"/>
      <c r="I185" s="33"/>
      <c r="J185" s="33"/>
      <c r="K185" s="33"/>
      <c r="L185" s="33"/>
    </row>
    <row r="186" spans="1:12" s="34" customFormat="1">
      <c r="A186" s="43"/>
      <c r="F186" s="33"/>
      <c r="G186" s="33"/>
      <c r="H186" s="33"/>
      <c r="I186" s="33"/>
      <c r="J186" s="33"/>
      <c r="K186" s="33"/>
      <c r="L186" s="33"/>
    </row>
    <row r="187" spans="1:12" s="34" customFormat="1">
      <c r="A187" s="43"/>
      <c r="F187" s="33"/>
      <c r="G187" s="33"/>
      <c r="H187" s="33"/>
      <c r="I187" s="33"/>
      <c r="J187" s="33"/>
      <c r="K187" s="33"/>
      <c r="L187" s="33"/>
    </row>
    <row r="188" spans="1:12" s="34" customFormat="1">
      <c r="A188" s="43"/>
      <c r="F188" s="33"/>
      <c r="G188" s="33"/>
      <c r="H188" s="33"/>
      <c r="I188" s="33"/>
      <c r="J188" s="33"/>
      <c r="K188" s="33"/>
      <c r="L188" s="33"/>
    </row>
    <row r="189" spans="1:12" s="34" customFormat="1">
      <c r="A189" s="43"/>
      <c r="F189" s="33"/>
      <c r="G189" s="33"/>
      <c r="H189" s="33"/>
      <c r="I189" s="33"/>
      <c r="J189" s="33"/>
      <c r="K189" s="33"/>
      <c r="L189" s="33"/>
    </row>
    <row r="190" spans="1:12" s="34" customFormat="1">
      <c r="A190" s="43"/>
      <c r="F190" s="33"/>
      <c r="G190" s="33"/>
      <c r="H190" s="33"/>
      <c r="I190" s="33"/>
      <c r="J190" s="33"/>
      <c r="K190" s="33"/>
      <c r="L190" s="33"/>
    </row>
    <row r="191" spans="1:12" s="34" customFormat="1">
      <c r="A191" s="43"/>
      <c r="F191" s="33"/>
      <c r="G191" s="33"/>
      <c r="H191" s="33"/>
      <c r="I191" s="33"/>
      <c r="J191" s="33"/>
      <c r="K191" s="33"/>
      <c r="L191" s="33"/>
    </row>
    <row r="192" spans="1:12" s="34" customFormat="1">
      <c r="A192" s="43"/>
      <c r="F192" s="33"/>
      <c r="G192" s="33"/>
      <c r="H192" s="33"/>
      <c r="I192" s="33"/>
      <c r="J192" s="33"/>
      <c r="K192" s="33"/>
      <c r="L192" s="33"/>
    </row>
    <row r="193" spans="1:12" s="34" customFormat="1">
      <c r="A193" s="43"/>
      <c r="F193" s="33"/>
      <c r="G193" s="33"/>
      <c r="H193" s="33"/>
      <c r="I193" s="33"/>
      <c r="J193" s="33"/>
      <c r="K193" s="33"/>
      <c r="L193" s="33"/>
    </row>
    <row r="194" spans="1:12" s="34" customFormat="1">
      <c r="A194" s="43"/>
      <c r="F194" s="33"/>
      <c r="G194" s="33"/>
      <c r="H194" s="33"/>
      <c r="I194" s="33"/>
      <c r="J194" s="33"/>
      <c r="K194" s="33"/>
      <c r="L194" s="33"/>
    </row>
    <row r="195" spans="1:12" s="34" customFormat="1">
      <c r="A195" s="43"/>
      <c r="F195" s="33"/>
      <c r="G195" s="33"/>
      <c r="H195" s="33"/>
      <c r="I195" s="33"/>
      <c r="J195" s="33"/>
      <c r="K195" s="33"/>
      <c r="L195" s="33"/>
    </row>
    <row r="196" spans="1:12" s="34" customFormat="1">
      <c r="A196" s="43"/>
      <c r="F196" s="33"/>
      <c r="G196" s="33"/>
      <c r="H196" s="33"/>
      <c r="I196" s="33"/>
      <c r="J196" s="33"/>
      <c r="K196" s="33"/>
      <c r="L196" s="33"/>
    </row>
    <row r="197" spans="1:12" s="34" customFormat="1">
      <c r="A197" s="43"/>
      <c r="F197" s="33"/>
      <c r="G197" s="33"/>
      <c r="H197" s="33"/>
      <c r="I197" s="33"/>
      <c r="J197" s="33"/>
      <c r="K197" s="33"/>
      <c r="L197" s="33"/>
    </row>
  </sheetData>
  <mergeCells count="14">
    <mergeCell ref="C47:F47"/>
    <mergeCell ref="H47:J47"/>
    <mergeCell ref="A7:J7"/>
    <mergeCell ref="A18:J18"/>
    <mergeCell ref="C46:F46"/>
    <mergeCell ref="H46:J46"/>
    <mergeCell ref="A2:J2"/>
    <mergeCell ref="A4:A5"/>
    <mergeCell ref="B4:B5"/>
    <mergeCell ref="C4:C5"/>
    <mergeCell ref="D4:D5"/>
    <mergeCell ref="E4:E5"/>
    <mergeCell ref="F4:F5"/>
    <mergeCell ref="G4:J4"/>
  </mergeCells>
  <phoneticPr fontId="3" type="noConversion"/>
  <pageMargins left="0.24" right="0.16" top="0.2" bottom="0.2" header="0.2" footer="0.11811023622047245"/>
  <pageSetup paperSize="9" scale="57" fitToHeight="2" orientation="landscape" r:id="rId1"/>
  <headerFooter alignWithMargins="0"/>
  <ignoredErrors>
    <ignoredError sqref="F9 F19 F36 F40 F43 F27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J250"/>
  <sheetViews>
    <sheetView view="pageBreakPreview" zoomScale="60" workbookViewId="0">
      <selection sqref="A1:J25"/>
    </sheetView>
  </sheetViews>
  <sheetFormatPr defaultColWidth="9.109375" defaultRowHeight="18"/>
  <cols>
    <col min="1" max="1" width="51.5546875" style="3" customWidth="1"/>
    <col min="2" max="2" width="12" style="63" customWidth="1"/>
    <col min="3" max="3" width="16.109375" style="63" customWidth="1"/>
    <col min="4" max="4" width="16.6640625" style="63" customWidth="1"/>
    <col min="5" max="5" width="16.109375" style="63" customWidth="1"/>
    <col min="6" max="6" width="16" style="63" customWidth="1"/>
    <col min="7" max="7" width="16.33203125" style="3" customWidth="1"/>
    <col min="8" max="8" width="16.88671875" style="3" customWidth="1"/>
    <col min="9" max="9" width="16.109375" style="3" customWidth="1"/>
    <col min="10" max="10" width="16.44140625" style="3" customWidth="1"/>
    <col min="11" max="16384" width="9.109375" style="3"/>
  </cols>
  <sheetData>
    <row r="1" spans="1:10">
      <c r="B1" s="301"/>
      <c r="C1" s="301"/>
      <c r="D1" s="301"/>
      <c r="E1" s="301"/>
      <c r="F1" s="301"/>
    </row>
    <row r="2" spans="1:10" ht="20.399999999999999">
      <c r="A2" s="400" t="s">
        <v>423</v>
      </c>
      <c r="B2" s="400"/>
      <c r="C2" s="400"/>
      <c r="D2" s="400"/>
      <c r="E2" s="400"/>
      <c r="F2" s="400"/>
      <c r="G2" s="400"/>
      <c r="H2" s="400"/>
    </row>
    <row r="3" spans="1:10">
      <c r="A3" s="318"/>
      <c r="B3" s="55"/>
      <c r="C3" s="318"/>
      <c r="D3" s="318"/>
      <c r="E3" s="318"/>
      <c r="F3" s="55"/>
      <c r="G3" s="318"/>
      <c r="H3" s="318"/>
      <c r="J3" s="3" t="s">
        <v>399</v>
      </c>
    </row>
    <row r="4" spans="1:10" ht="41.25" customHeight="1">
      <c r="A4" s="376" t="s">
        <v>166</v>
      </c>
      <c r="B4" s="378" t="s">
        <v>17</v>
      </c>
      <c r="C4" s="380" t="s">
        <v>517</v>
      </c>
      <c r="D4" s="380" t="s">
        <v>518</v>
      </c>
      <c r="E4" s="382" t="s">
        <v>514</v>
      </c>
      <c r="F4" s="380" t="s">
        <v>520</v>
      </c>
      <c r="G4" s="384" t="s">
        <v>333</v>
      </c>
      <c r="H4" s="385"/>
      <c r="I4" s="385"/>
      <c r="J4" s="386"/>
    </row>
    <row r="5" spans="1:10" ht="67.8" customHeight="1">
      <c r="A5" s="377"/>
      <c r="B5" s="379"/>
      <c r="C5" s="381"/>
      <c r="D5" s="381"/>
      <c r="E5" s="383"/>
      <c r="F5" s="381"/>
      <c r="G5" s="300" t="s">
        <v>129</v>
      </c>
      <c r="H5" s="300" t="s">
        <v>130</v>
      </c>
      <c r="I5" s="300" t="s">
        <v>131</v>
      </c>
      <c r="J5" s="300" t="s">
        <v>63</v>
      </c>
    </row>
    <row r="6" spans="1:10" ht="23.25" customHeight="1">
      <c r="A6" s="317">
        <v>1</v>
      </c>
      <c r="B6" s="4">
        <v>2</v>
      </c>
      <c r="C6" s="4">
        <v>3</v>
      </c>
      <c r="D6" s="4">
        <v>4</v>
      </c>
      <c r="E6" s="4">
        <v>5</v>
      </c>
      <c r="F6" s="4">
        <v>6</v>
      </c>
      <c r="G6" s="4">
        <v>7</v>
      </c>
      <c r="H6" s="4">
        <v>8</v>
      </c>
      <c r="I6" s="317">
        <v>9</v>
      </c>
      <c r="J6" s="317">
        <v>10</v>
      </c>
    </row>
    <row r="7" spans="1:10" ht="23.25" customHeight="1">
      <c r="A7" s="403" t="s">
        <v>110</v>
      </c>
      <c r="B7" s="404"/>
      <c r="C7" s="404"/>
      <c r="D7" s="404"/>
      <c r="E7" s="404"/>
      <c r="F7" s="404"/>
      <c r="G7" s="404"/>
      <c r="H7" s="404"/>
      <c r="I7" s="404"/>
      <c r="J7" s="405"/>
    </row>
    <row r="8" spans="1:10" ht="36" customHeight="1">
      <c r="A8" s="5" t="s">
        <v>414</v>
      </c>
      <c r="B8" s="4">
        <v>2050</v>
      </c>
      <c r="C8" s="207">
        <f>SUM(C9:C9)</f>
        <v>0</v>
      </c>
      <c r="D8" s="207">
        <f>SUM(D9:D9)</f>
        <v>0</v>
      </c>
      <c r="E8" s="207">
        <f>SUM(E9:E9)</f>
        <v>0</v>
      </c>
      <c r="F8" s="207">
        <f>SUM(G8:J8)</f>
        <v>0</v>
      </c>
      <c r="G8" s="207">
        <f>SUM(G9:G9)</f>
        <v>0</v>
      </c>
      <c r="H8" s="207">
        <f>SUM(H9:H9)</f>
        <v>0</v>
      </c>
      <c r="I8" s="207">
        <f>SUM(I9:I9)</f>
        <v>0</v>
      </c>
      <c r="J8" s="207">
        <f>SUM(J9:J9)</f>
        <v>0</v>
      </c>
    </row>
    <row r="9" spans="1:10" ht="29.25" customHeight="1">
      <c r="A9" s="208"/>
      <c r="B9" s="4"/>
      <c r="C9" s="209"/>
      <c r="D9" s="209"/>
      <c r="E9" s="209"/>
      <c r="F9" s="209">
        <f t="shared" ref="F9:F25" si="0">SUM(G9:J9)</f>
        <v>0</v>
      </c>
      <c r="G9" s="209"/>
      <c r="H9" s="209"/>
      <c r="I9" s="210"/>
      <c r="J9" s="210"/>
    </row>
    <row r="10" spans="1:10" s="23" customFormat="1" ht="35.25" customHeight="1">
      <c r="A10" s="5" t="s">
        <v>415</v>
      </c>
      <c r="B10" s="189">
        <v>2060</v>
      </c>
      <c r="C10" s="207">
        <f>SUM(C11:C11)</f>
        <v>0</v>
      </c>
      <c r="D10" s="207">
        <f t="shared" ref="D10:E10" si="1">SUM(D11:D11)</f>
        <v>0</v>
      </c>
      <c r="E10" s="207">
        <f t="shared" si="1"/>
        <v>0</v>
      </c>
      <c r="F10" s="207">
        <f t="shared" si="0"/>
        <v>0</v>
      </c>
      <c r="G10" s="207">
        <f>SUM(G11:G11)</f>
        <v>0</v>
      </c>
      <c r="H10" s="207">
        <f t="shared" ref="H10:J10" si="2">SUM(H11:H11)</f>
        <v>0</v>
      </c>
      <c r="I10" s="207">
        <f t="shared" si="2"/>
        <v>0</v>
      </c>
      <c r="J10" s="207">
        <f t="shared" si="2"/>
        <v>0</v>
      </c>
    </row>
    <row r="11" spans="1:10" s="23" customFormat="1" ht="31.5" customHeight="1">
      <c r="A11" s="208"/>
      <c r="B11" s="189"/>
      <c r="C11" s="209"/>
      <c r="D11" s="209"/>
      <c r="E11" s="209"/>
      <c r="F11" s="209">
        <f t="shared" si="0"/>
        <v>0</v>
      </c>
      <c r="G11" s="209"/>
      <c r="H11" s="209"/>
      <c r="I11" s="211"/>
      <c r="J11" s="211"/>
    </row>
    <row r="12" spans="1:10" s="23" customFormat="1" ht="31.5" customHeight="1">
      <c r="A12" s="403" t="s">
        <v>365</v>
      </c>
      <c r="B12" s="404"/>
      <c r="C12" s="404"/>
      <c r="D12" s="404"/>
      <c r="E12" s="404"/>
      <c r="F12" s="404"/>
      <c r="G12" s="404"/>
      <c r="H12" s="404"/>
      <c r="I12" s="404"/>
      <c r="J12" s="405"/>
    </row>
    <row r="13" spans="1:10" s="23" customFormat="1" ht="72.75" customHeight="1">
      <c r="A13" s="212" t="s">
        <v>416</v>
      </c>
      <c r="B13" s="189"/>
      <c r="C13" s="207">
        <f>C14</f>
        <v>106.8</v>
      </c>
      <c r="D13" s="207">
        <f t="shared" ref="D13:E13" si="3">D14</f>
        <v>-37.06</v>
      </c>
      <c r="E13" s="207">
        <f t="shared" si="3"/>
        <v>-49.5</v>
      </c>
      <c r="F13" s="207">
        <f>F14</f>
        <v>-124</v>
      </c>
      <c r="G13" s="207">
        <f t="shared" ref="G13:J13" si="4">G14</f>
        <v>-31</v>
      </c>
      <c r="H13" s="207">
        <f t="shared" si="4"/>
        <v>-31</v>
      </c>
      <c r="I13" s="207">
        <f t="shared" si="4"/>
        <v>-31</v>
      </c>
      <c r="J13" s="207">
        <f t="shared" si="4"/>
        <v>-31</v>
      </c>
    </row>
    <row r="14" spans="1:10" s="23" customFormat="1" ht="42.75" customHeight="1">
      <c r="A14" s="5" t="s">
        <v>417</v>
      </c>
      <c r="B14" s="189">
        <v>2117</v>
      </c>
      <c r="C14" s="209">
        <f>SUM(C15:C16)</f>
        <v>106.8</v>
      </c>
      <c r="D14" s="209">
        <f t="shared" ref="D14:E14" si="5">SUM(D16:D16)</f>
        <v>-37.06</v>
      </c>
      <c r="E14" s="207">
        <f t="shared" si="5"/>
        <v>-49.5</v>
      </c>
      <c r="F14" s="209">
        <f>SUM(G14:J14)</f>
        <v>-124</v>
      </c>
      <c r="G14" s="209">
        <f>SUM(G15:G16)</f>
        <v>-31</v>
      </c>
      <c r="H14" s="209">
        <f t="shared" ref="H14:J14" si="6">SUM(H15:H16)</f>
        <v>-31</v>
      </c>
      <c r="I14" s="209">
        <f t="shared" si="6"/>
        <v>-31</v>
      </c>
      <c r="J14" s="209">
        <f t="shared" si="6"/>
        <v>-31</v>
      </c>
    </row>
    <row r="15" spans="1:10" s="23" customFormat="1" ht="42.75" customHeight="1">
      <c r="A15" s="5" t="s">
        <v>535</v>
      </c>
      <c r="B15" s="189"/>
      <c r="C15" s="209">
        <v>33</v>
      </c>
      <c r="D15" s="209"/>
      <c r="E15" s="207"/>
      <c r="F15" s="209">
        <f t="shared" si="0"/>
        <v>-48</v>
      </c>
      <c r="G15" s="209">
        <v>-12</v>
      </c>
      <c r="H15" s="209">
        <v>-12</v>
      </c>
      <c r="I15" s="209">
        <v>-12</v>
      </c>
      <c r="J15" s="209">
        <v>-12</v>
      </c>
    </row>
    <row r="16" spans="1:10" s="23" customFormat="1" ht="30" customHeight="1">
      <c r="A16" s="208" t="s">
        <v>459</v>
      </c>
      <c r="B16" s="189"/>
      <c r="C16" s="209">
        <v>73.8</v>
      </c>
      <c r="D16" s="209">
        <v>-37.06</v>
      </c>
      <c r="E16" s="207">
        <v>-49.5</v>
      </c>
      <c r="F16" s="209">
        <f t="shared" si="0"/>
        <v>-76</v>
      </c>
      <c r="G16" s="209">
        <v>-19</v>
      </c>
      <c r="H16" s="209">
        <v>-19</v>
      </c>
      <c r="I16" s="209">
        <v>-19</v>
      </c>
      <c r="J16" s="209">
        <v>-19</v>
      </c>
    </row>
    <row r="17" spans="1:10" s="23" customFormat="1" ht="65.25" customHeight="1">
      <c r="A17" s="212" t="s">
        <v>362</v>
      </c>
      <c r="B17" s="189"/>
      <c r="C17" s="207"/>
      <c r="D17" s="207"/>
      <c r="E17" s="207"/>
      <c r="F17" s="209"/>
      <c r="G17" s="207"/>
      <c r="H17" s="207"/>
      <c r="I17" s="207"/>
      <c r="J17" s="207"/>
    </row>
    <row r="18" spans="1:10" s="23" customFormat="1" ht="44.25" customHeight="1">
      <c r="A18" s="5" t="s">
        <v>417</v>
      </c>
      <c r="B18" s="189">
        <v>2128</v>
      </c>
      <c r="C18" s="207">
        <f>SUM(C19:C19)</f>
        <v>0</v>
      </c>
      <c r="D18" s="207">
        <f t="shared" ref="D18:J18" si="7">SUM(D19:D19)</f>
        <v>0</v>
      </c>
      <c r="E18" s="207">
        <f t="shared" si="7"/>
        <v>0</v>
      </c>
      <c r="F18" s="209">
        <f t="shared" si="0"/>
        <v>0</v>
      </c>
      <c r="G18" s="207">
        <f t="shared" si="7"/>
        <v>0</v>
      </c>
      <c r="H18" s="207">
        <f t="shared" si="7"/>
        <v>0</v>
      </c>
      <c r="I18" s="207">
        <f t="shared" si="7"/>
        <v>0</v>
      </c>
      <c r="J18" s="207">
        <f t="shared" si="7"/>
        <v>0</v>
      </c>
    </row>
    <row r="19" spans="1:10" s="23" customFormat="1" ht="31.5" customHeight="1">
      <c r="A19" s="212"/>
      <c r="B19" s="189"/>
      <c r="C19" s="207"/>
      <c r="D19" s="207"/>
      <c r="E19" s="207"/>
      <c r="F19" s="209">
        <f t="shared" si="0"/>
        <v>0</v>
      </c>
      <c r="G19" s="207"/>
      <c r="H19" s="207"/>
      <c r="I19" s="207"/>
      <c r="J19" s="207"/>
    </row>
    <row r="20" spans="1:10" s="23" customFormat="1" ht="50.25" customHeight="1">
      <c r="A20" s="212" t="s">
        <v>363</v>
      </c>
      <c r="B20" s="189"/>
      <c r="C20" s="207"/>
      <c r="D20" s="207"/>
      <c r="E20" s="207"/>
      <c r="F20" s="209"/>
      <c r="G20" s="207"/>
      <c r="H20" s="207"/>
      <c r="I20" s="207"/>
      <c r="J20" s="207"/>
    </row>
    <row r="21" spans="1:10" s="23" customFormat="1" ht="46.5" customHeight="1">
      <c r="A21" s="5" t="s">
        <v>418</v>
      </c>
      <c r="B21" s="189">
        <v>2133</v>
      </c>
      <c r="C21" s="207">
        <f>SUM(C22:C22)</f>
        <v>0</v>
      </c>
      <c r="D21" s="207">
        <f t="shared" ref="D21:J21" si="8">SUM(D22:D22)</f>
        <v>0</v>
      </c>
      <c r="E21" s="207">
        <f t="shared" si="8"/>
        <v>0</v>
      </c>
      <c r="F21" s="209">
        <f t="shared" si="0"/>
        <v>0</v>
      </c>
      <c r="G21" s="207">
        <f t="shared" si="8"/>
        <v>0</v>
      </c>
      <c r="H21" s="207">
        <f t="shared" si="8"/>
        <v>0</v>
      </c>
      <c r="I21" s="207">
        <f t="shared" si="8"/>
        <v>0</v>
      </c>
      <c r="J21" s="207">
        <f t="shared" si="8"/>
        <v>0</v>
      </c>
    </row>
    <row r="22" spans="1:10" s="23" customFormat="1" ht="31.5" customHeight="1">
      <c r="A22" s="208"/>
      <c r="B22" s="189"/>
      <c r="C22" s="209"/>
      <c r="D22" s="209"/>
      <c r="E22" s="209"/>
      <c r="F22" s="209">
        <f t="shared" si="0"/>
        <v>0</v>
      </c>
      <c r="G22" s="209"/>
      <c r="H22" s="209"/>
      <c r="I22" s="211"/>
      <c r="J22" s="211"/>
    </row>
    <row r="23" spans="1:10" s="23" customFormat="1" ht="45" customHeight="1">
      <c r="A23" s="182" t="s">
        <v>419</v>
      </c>
      <c r="B23" s="189"/>
      <c r="C23" s="207"/>
      <c r="D23" s="207"/>
      <c r="E23" s="207"/>
      <c r="F23" s="209"/>
      <c r="G23" s="207"/>
      <c r="H23" s="207"/>
      <c r="I23" s="207"/>
      <c r="J23" s="207"/>
    </row>
    <row r="24" spans="1:10" s="23" customFormat="1" ht="41.25" customHeight="1">
      <c r="A24" s="5" t="s">
        <v>420</v>
      </c>
      <c r="B24" s="189">
        <v>2142</v>
      </c>
      <c r="C24" s="207">
        <f>SUM(C25:C25)</f>
        <v>0</v>
      </c>
      <c r="D24" s="207">
        <f t="shared" ref="D24:J24" si="9">SUM(D25:D25)</f>
        <v>0</v>
      </c>
      <c r="E24" s="207">
        <f t="shared" si="9"/>
        <v>0</v>
      </c>
      <c r="F24" s="209">
        <f t="shared" si="0"/>
        <v>0</v>
      </c>
      <c r="G24" s="207">
        <f t="shared" si="9"/>
        <v>0</v>
      </c>
      <c r="H24" s="207">
        <f t="shared" si="9"/>
        <v>0</v>
      </c>
      <c r="I24" s="207">
        <f t="shared" si="9"/>
        <v>0</v>
      </c>
      <c r="J24" s="207">
        <f t="shared" si="9"/>
        <v>0</v>
      </c>
    </row>
    <row r="25" spans="1:10" s="23" customFormat="1" ht="35.25" customHeight="1">
      <c r="A25" s="5"/>
      <c r="B25" s="189"/>
      <c r="C25" s="209"/>
      <c r="D25" s="209"/>
      <c r="E25" s="209"/>
      <c r="F25" s="209">
        <f t="shared" si="0"/>
        <v>0</v>
      </c>
      <c r="G25" s="209"/>
      <c r="H25" s="209"/>
      <c r="I25" s="211"/>
      <c r="J25" s="211"/>
    </row>
    <row r="26" spans="1:10">
      <c r="A26" s="61"/>
      <c r="B26" s="152"/>
      <c r="C26" s="151"/>
      <c r="D26" s="60"/>
      <c r="E26" s="60"/>
      <c r="F26" s="60"/>
      <c r="G26" s="60"/>
      <c r="H26" s="60"/>
    </row>
    <row r="27" spans="1:10" ht="24.75" customHeight="1">
      <c r="A27" s="192" t="s">
        <v>464</v>
      </c>
      <c r="B27" s="1"/>
      <c r="C27" s="401" t="s">
        <v>86</v>
      </c>
      <c r="D27" s="401"/>
      <c r="E27" s="213"/>
      <c r="F27" s="193"/>
      <c r="G27" s="399" t="s">
        <v>465</v>
      </c>
      <c r="H27" s="399"/>
      <c r="I27" s="399"/>
    </row>
    <row r="28" spans="1:10">
      <c r="A28" s="152" t="s">
        <v>364</v>
      </c>
      <c r="B28" s="3"/>
      <c r="C28" s="375" t="s">
        <v>401</v>
      </c>
      <c r="D28" s="375"/>
      <c r="E28" s="194"/>
      <c r="F28" s="3"/>
      <c r="G28" s="402" t="s">
        <v>83</v>
      </c>
      <c r="H28" s="402"/>
      <c r="I28" s="402"/>
    </row>
    <row r="29" spans="1:10">
      <c r="A29" s="61"/>
      <c r="B29" s="152"/>
      <c r="C29" s="151"/>
      <c r="D29" s="60"/>
      <c r="E29" s="60"/>
      <c r="F29" s="60"/>
      <c r="G29" s="60"/>
      <c r="H29" s="60"/>
    </row>
    <row r="30" spans="1:10">
      <c r="A30" s="61"/>
      <c r="B30" s="152"/>
      <c r="C30" s="151"/>
      <c r="D30" s="60"/>
      <c r="E30" s="60"/>
      <c r="F30" s="60"/>
      <c r="G30" s="60"/>
      <c r="H30" s="60"/>
    </row>
    <row r="31" spans="1:10">
      <c r="A31" s="61"/>
      <c r="B31" s="152"/>
      <c r="C31" s="151"/>
      <c r="D31" s="60"/>
      <c r="E31" s="60"/>
      <c r="F31" s="60"/>
      <c r="G31" s="60"/>
      <c r="H31" s="60"/>
    </row>
    <row r="32" spans="1:10">
      <c r="A32" s="61"/>
      <c r="B32" s="152"/>
      <c r="C32" s="151"/>
      <c r="D32" s="60"/>
      <c r="E32" s="60"/>
      <c r="F32" s="60"/>
      <c r="G32" s="60"/>
      <c r="H32" s="60"/>
    </row>
    <row r="33" spans="1:8">
      <c r="A33" s="61"/>
      <c r="B33" s="152"/>
      <c r="C33" s="151"/>
      <c r="D33" s="60"/>
      <c r="E33" s="60"/>
      <c r="F33" s="60"/>
      <c r="G33" s="60"/>
      <c r="H33" s="60"/>
    </row>
    <row r="34" spans="1:8">
      <c r="A34" s="61"/>
      <c r="B34" s="152"/>
      <c r="C34" s="151"/>
      <c r="D34" s="60"/>
      <c r="E34" s="60"/>
      <c r="F34" s="60"/>
      <c r="G34" s="60"/>
      <c r="H34" s="60"/>
    </row>
    <row r="35" spans="1:8">
      <c r="A35" s="61"/>
      <c r="B35" s="152"/>
      <c r="C35" s="151"/>
      <c r="D35" s="60"/>
      <c r="E35" s="60"/>
      <c r="F35" s="60"/>
      <c r="G35" s="60"/>
      <c r="H35" s="60"/>
    </row>
    <row r="36" spans="1:8">
      <c r="A36" s="61"/>
      <c r="B36" s="152"/>
      <c r="C36" s="151"/>
      <c r="D36" s="60"/>
      <c r="E36" s="60"/>
      <c r="F36" s="60"/>
      <c r="G36" s="60"/>
      <c r="H36" s="60"/>
    </row>
    <row r="37" spans="1:8">
      <c r="A37" s="61"/>
      <c r="B37" s="152"/>
      <c r="C37" s="151"/>
      <c r="D37" s="60"/>
      <c r="E37" s="60"/>
      <c r="F37" s="60"/>
      <c r="G37" s="60"/>
      <c r="H37" s="60"/>
    </row>
    <row r="38" spans="1:8">
      <c r="A38" s="61"/>
      <c r="B38" s="152"/>
      <c r="C38" s="151"/>
      <c r="D38" s="60"/>
      <c r="E38" s="60"/>
      <c r="F38" s="60"/>
      <c r="G38" s="60"/>
      <c r="H38" s="60"/>
    </row>
    <row r="39" spans="1:8">
      <c r="A39" s="61"/>
      <c r="B39" s="152"/>
      <c r="C39" s="151"/>
      <c r="D39" s="60"/>
      <c r="E39" s="60"/>
      <c r="F39" s="60"/>
      <c r="G39" s="60"/>
      <c r="H39" s="60"/>
    </row>
    <row r="40" spans="1:8">
      <c r="A40" s="61"/>
      <c r="B40" s="152"/>
      <c r="C40" s="151"/>
      <c r="D40" s="60"/>
      <c r="E40" s="60"/>
      <c r="F40" s="60"/>
      <c r="G40" s="60"/>
      <c r="H40" s="60"/>
    </row>
    <row r="41" spans="1:8">
      <c r="A41" s="61"/>
      <c r="B41" s="152"/>
      <c r="C41" s="151"/>
      <c r="D41" s="60"/>
      <c r="E41" s="60"/>
      <c r="F41" s="60"/>
      <c r="G41" s="60"/>
      <c r="H41" s="60"/>
    </row>
    <row r="42" spans="1:8">
      <c r="A42" s="61"/>
      <c r="B42" s="152"/>
      <c r="C42" s="151"/>
      <c r="D42" s="60"/>
      <c r="E42" s="60"/>
      <c r="F42" s="60"/>
      <c r="G42" s="60"/>
      <c r="H42" s="60"/>
    </row>
    <row r="43" spans="1:8">
      <c r="A43" s="61"/>
      <c r="B43" s="152"/>
      <c r="C43" s="151"/>
      <c r="D43" s="60"/>
      <c r="E43" s="60"/>
      <c r="F43" s="60"/>
      <c r="G43" s="60"/>
      <c r="H43" s="60"/>
    </row>
    <row r="44" spans="1:8">
      <c r="A44" s="61"/>
      <c r="B44" s="152"/>
      <c r="C44" s="151"/>
      <c r="D44" s="60"/>
      <c r="E44" s="60"/>
      <c r="F44" s="60"/>
      <c r="G44" s="60"/>
      <c r="H44" s="60"/>
    </row>
    <row r="45" spans="1:8">
      <c r="A45" s="61"/>
      <c r="B45" s="152"/>
      <c r="C45" s="151"/>
      <c r="D45" s="60"/>
      <c r="E45" s="60"/>
      <c r="F45" s="60"/>
      <c r="G45" s="60"/>
      <c r="H45" s="60"/>
    </row>
    <row r="46" spans="1:8">
      <c r="A46" s="61"/>
      <c r="B46" s="152"/>
      <c r="C46" s="151"/>
      <c r="D46" s="60"/>
      <c r="E46" s="60"/>
      <c r="F46" s="60"/>
      <c r="G46" s="60"/>
      <c r="H46" s="60"/>
    </row>
    <row r="47" spans="1:8">
      <c r="A47" s="61"/>
      <c r="B47" s="152"/>
      <c r="C47" s="151"/>
      <c r="D47" s="60"/>
      <c r="E47" s="60"/>
      <c r="F47" s="60"/>
      <c r="G47" s="60"/>
      <c r="H47" s="60"/>
    </row>
    <row r="48" spans="1:8">
      <c r="A48" s="61"/>
      <c r="B48" s="152"/>
      <c r="C48" s="151"/>
      <c r="D48" s="60"/>
      <c r="E48" s="60"/>
      <c r="F48" s="60"/>
      <c r="G48" s="60"/>
      <c r="H48" s="60"/>
    </row>
    <row r="49" spans="1:8">
      <c r="A49" s="61"/>
      <c r="B49" s="152"/>
      <c r="C49" s="151"/>
      <c r="D49" s="60"/>
      <c r="E49" s="60"/>
      <c r="F49" s="60"/>
      <c r="G49" s="60"/>
      <c r="H49" s="60"/>
    </row>
    <row r="50" spans="1:8">
      <c r="A50" s="61"/>
      <c r="B50" s="152"/>
      <c r="C50" s="151"/>
      <c r="D50" s="60"/>
      <c r="E50" s="60"/>
      <c r="F50" s="60"/>
      <c r="G50" s="60"/>
      <c r="H50" s="60"/>
    </row>
    <row r="51" spans="1:8">
      <c r="A51" s="61"/>
      <c r="B51" s="152"/>
      <c r="C51" s="151"/>
      <c r="D51" s="60"/>
      <c r="E51" s="60"/>
      <c r="F51" s="60"/>
      <c r="G51" s="60"/>
      <c r="H51" s="60"/>
    </row>
    <row r="52" spans="1:8">
      <c r="A52" s="61"/>
      <c r="B52" s="152"/>
      <c r="C52" s="151"/>
      <c r="D52" s="60"/>
      <c r="E52" s="60"/>
      <c r="F52" s="60"/>
      <c r="G52" s="60"/>
      <c r="H52" s="60"/>
    </row>
    <row r="53" spans="1:8">
      <c r="A53" s="61"/>
      <c r="B53" s="152"/>
      <c r="C53" s="151"/>
      <c r="D53" s="60"/>
      <c r="E53" s="60"/>
      <c r="F53" s="60"/>
      <c r="G53" s="60"/>
      <c r="H53" s="60"/>
    </row>
    <row r="54" spans="1:8">
      <c r="A54" s="61"/>
      <c r="B54" s="152"/>
      <c r="C54" s="151"/>
      <c r="D54" s="60"/>
      <c r="E54" s="60"/>
      <c r="F54" s="60"/>
      <c r="G54" s="60"/>
      <c r="H54" s="60"/>
    </row>
    <row r="55" spans="1:8">
      <c r="A55" s="61"/>
      <c r="B55" s="152"/>
      <c r="C55" s="151"/>
      <c r="D55" s="60"/>
      <c r="E55" s="60"/>
      <c r="F55" s="60"/>
      <c r="G55" s="60"/>
      <c r="H55" s="60"/>
    </row>
    <row r="56" spans="1:8">
      <c r="A56" s="61"/>
      <c r="B56" s="152"/>
      <c r="C56" s="151"/>
      <c r="D56" s="60"/>
      <c r="E56" s="60"/>
      <c r="F56" s="60"/>
      <c r="G56" s="60"/>
      <c r="H56" s="60"/>
    </row>
    <row r="57" spans="1:8">
      <c r="A57" s="61"/>
      <c r="B57" s="152"/>
      <c r="C57" s="151"/>
      <c r="D57" s="60"/>
      <c r="E57" s="60"/>
      <c r="F57" s="60"/>
      <c r="G57" s="60"/>
      <c r="H57" s="60"/>
    </row>
    <row r="58" spans="1:8">
      <c r="A58" s="61"/>
      <c r="B58" s="152"/>
      <c r="C58" s="151"/>
      <c r="D58" s="60"/>
      <c r="E58" s="60"/>
      <c r="F58" s="60"/>
      <c r="G58" s="60"/>
      <c r="H58" s="60"/>
    </row>
    <row r="59" spans="1:8">
      <c r="A59" s="61"/>
      <c r="B59" s="152"/>
      <c r="C59" s="151"/>
      <c r="D59" s="60"/>
      <c r="E59" s="60"/>
      <c r="F59" s="60"/>
      <c r="G59" s="60"/>
      <c r="H59" s="60"/>
    </row>
    <row r="60" spans="1:8">
      <c r="A60" s="61"/>
      <c r="B60" s="152"/>
      <c r="C60" s="151"/>
      <c r="D60" s="60"/>
      <c r="E60" s="60"/>
      <c r="F60" s="60"/>
      <c r="G60" s="60"/>
      <c r="H60" s="60"/>
    </row>
    <row r="61" spans="1:8">
      <c r="A61" s="61"/>
      <c r="B61" s="152"/>
      <c r="C61" s="151"/>
      <c r="D61" s="60"/>
      <c r="E61" s="60"/>
      <c r="F61" s="60"/>
      <c r="G61" s="60"/>
      <c r="H61" s="60"/>
    </row>
    <row r="62" spans="1:8">
      <c r="A62" s="61"/>
      <c r="B62" s="152"/>
      <c r="C62" s="151"/>
      <c r="D62" s="60"/>
      <c r="E62" s="60"/>
      <c r="F62" s="60"/>
      <c r="G62" s="60"/>
      <c r="H62" s="60"/>
    </row>
    <row r="63" spans="1:8">
      <c r="A63" s="61"/>
      <c r="B63" s="152"/>
      <c r="C63" s="151"/>
      <c r="D63" s="60"/>
      <c r="E63" s="60"/>
      <c r="F63" s="60"/>
      <c r="G63" s="60"/>
      <c r="H63" s="60"/>
    </row>
    <row r="64" spans="1:8">
      <c r="A64" s="61"/>
      <c r="B64" s="152"/>
      <c r="C64" s="151"/>
      <c r="D64" s="60"/>
      <c r="E64" s="60"/>
      <c r="F64" s="60"/>
      <c r="G64" s="60"/>
      <c r="H64" s="60"/>
    </row>
    <row r="65" spans="1:8">
      <c r="A65" s="61"/>
      <c r="B65" s="152"/>
      <c r="C65" s="151"/>
      <c r="D65" s="60"/>
      <c r="E65" s="60"/>
      <c r="F65" s="60"/>
      <c r="G65" s="60"/>
      <c r="H65" s="60"/>
    </row>
    <row r="66" spans="1:8">
      <c r="A66" s="61"/>
      <c r="B66" s="152"/>
      <c r="C66" s="151"/>
      <c r="D66" s="60"/>
      <c r="E66" s="60"/>
      <c r="F66" s="60"/>
      <c r="G66" s="60"/>
      <c r="H66" s="60"/>
    </row>
    <row r="67" spans="1:8">
      <c r="A67" s="61"/>
      <c r="B67" s="152"/>
      <c r="C67" s="151"/>
      <c r="D67" s="60"/>
      <c r="E67" s="60"/>
      <c r="F67" s="60"/>
      <c r="G67" s="60"/>
      <c r="H67" s="60"/>
    </row>
    <row r="68" spans="1:8">
      <c r="A68" s="61"/>
      <c r="B68" s="152"/>
      <c r="C68" s="151"/>
      <c r="D68" s="60"/>
      <c r="E68" s="60"/>
      <c r="F68" s="60"/>
      <c r="G68" s="60"/>
      <c r="H68" s="60"/>
    </row>
    <row r="69" spans="1:8">
      <c r="A69" s="61"/>
      <c r="B69" s="152"/>
      <c r="C69" s="151"/>
      <c r="D69" s="60"/>
      <c r="E69" s="60"/>
      <c r="F69" s="60"/>
      <c r="G69" s="60"/>
      <c r="H69" s="60"/>
    </row>
    <row r="70" spans="1:8">
      <c r="A70" s="61"/>
      <c r="B70" s="152"/>
      <c r="C70" s="151"/>
      <c r="D70" s="60"/>
      <c r="E70" s="60"/>
      <c r="F70" s="60"/>
      <c r="G70" s="60"/>
      <c r="H70" s="60"/>
    </row>
    <row r="71" spans="1:8">
      <c r="A71" s="61"/>
      <c r="B71" s="152"/>
      <c r="C71" s="151"/>
      <c r="D71" s="60"/>
      <c r="E71" s="60"/>
      <c r="F71" s="60"/>
      <c r="G71" s="60"/>
      <c r="H71" s="60"/>
    </row>
    <row r="72" spans="1:8">
      <c r="A72" s="61"/>
      <c r="B72" s="152"/>
      <c r="C72" s="151"/>
      <c r="D72" s="60"/>
      <c r="E72" s="60"/>
      <c r="F72" s="60"/>
      <c r="G72" s="60"/>
      <c r="H72" s="60"/>
    </row>
    <row r="73" spans="1:8">
      <c r="A73" s="61"/>
      <c r="B73" s="152"/>
      <c r="C73" s="151"/>
      <c r="D73" s="60"/>
      <c r="E73" s="60"/>
      <c r="F73" s="60"/>
      <c r="G73" s="60"/>
      <c r="H73" s="60"/>
    </row>
    <row r="74" spans="1:8">
      <c r="A74" s="61"/>
      <c r="B74" s="152"/>
      <c r="C74" s="151"/>
      <c r="D74" s="60"/>
      <c r="E74" s="60"/>
      <c r="F74" s="60"/>
      <c r="G74" s="60"/>
      <c r="H74" s="60"/>
    </row>
    <row r="75" spans="1:8">
      <c r="A75" s="61"/>
      <c r="B75" s="152"/>
      <c r="C75" s="151"/>
      <c r="D75" s="60"/>
      <c r="E75" s="60"/>
      <c r="F75" s="60"/>
      <c r="G75" s="60"/>
      <c r="H75" s="60"/>
    </row>
    <row r="76" spans="1:8">
      <c r="A76" s="61"/>
      <c r="B76" s="152"/>
      <c r="C76" s="151"/>
      <c r="D76" s="60"/>
      <c r="E76" s="60"/>
      <c r="F76" s="60"/>
      <c r="G76" s="60"/>
      <c r="H76" s="60"/>
    </row>
    <row r="77" spans="1:8">
      <c r="A77" s="61"/>
      <c r="B77" s="152"/>
      <c r="C77" s="151"/>
      <c r="D77" s="60"/>
      <c r="E77" s="60"/>
      <c r="F77" s="60"/>
      <c r="G77" s="60"/>
      <c r="H77" s="60"/>
    </row>
    <row r="78" spans="1:8">
      <c r="A78" s="61"/>
      <c r="B78" s="152"/>
      <c r="C78" s="151"/>
      <c r="D78" s="60"/>
      <c r="E78" s="60"/>
      <c r="F78" s="60"/>
      <c r="G78" s="60"/>
      <c r="H78" s="60"/>
    </row>
    <row r="79" spans="1:8">
      <c r="A79" s="61"/>
      <c r="B79" s="152"/>
      <c r="C79" s="151"/>
      <c r="D79" s="60"/>
      <c r="E79" s="60"/>
      <c r="F79" s="60"/>
      <c r="G79" s="60"/>
      <c r="H79" s="60"/>
    </row>
    <row r="80" spans="1:8">
      <c r="A80" s="61"/>
      <c r="B80" s="152"/>
      <c r="C80" s="151"/>
      <c r="D80" s="60"/>
      <c r="E80" s="60"/>
      <c r="F80" s="60"/>
      <c r="G80" s="60"/>
      <c r="H80" s="60"/>
    </row>
    <row r="81" spans="1:8">
      <c r="A81" s="61"/>
      <c r="B81" s="152"/>
      <c r="C81" s="151"/>
      <c r="D81" s="60"/>
      <c r="E81" s="60"/>
      <c r="F81" s="60"/>
      <c r="G81" s="60"/>
      <c r="H81" s="60"/>
    </row>
    <row r="82" spans="1:8">
      <c r="A82" s="61"/>
      <c r="B82" s="152"/>
      <c r="C82" s="151"/>
      <c r="D82" s="60"/>
      <c r="E82" s="60"/>
      <c r="F82" s="60"/>
      <c r="G82" s="60"/>
      <c r="H82" s="60"/>
    </row>
    <row r="83" spans="1:8">
      <c r="A83" s="61"/>
      <c r="B83" s="152"/>
      <c r="C83" s="152"/>
      <c r="D83" s="152"/>
      <c r="E83" s="152"/>
      <c r="F83" s="152"/>
    </row>
    <row r="84" spans="1:8">
      <c r="A84" s="62"/>
      <c r="B84" s="152"/>
      <c r="C84" s="152"/>
      <c r="D84" s="152"/>
      <c r="E84" s="152"/>
      <c r="F84" s="152"/>
    </row>
    <row r="85" spans="1:8">
      <c r="A85" s="62"/>
      <c r="B85" s="152"/>
      <c r="C85" s="152"/>
      <c r="D85" s="152"/>
      <c r="E85" s="152"/>
      <c r="F85" s="152"/>
    </row>
    <row r="86" spans="1:8">
      <c r="A86" s="62"/>
      <c r="B86" s="152"/>
      <c r="C86" s="152"/>
      <c r="D86" s="152"/>
      <c r="E86" s="152"/>
      <c r="F86" s="152"/>
    </row>
    <row r="87" spans="1:8">
      <c r="A87" s="62"/>
      <c r="B87" s="152"/>
      <c r="C87" s="152"/>
      <c r="D87" s="152"/>
      <c r="E87" s="152"/>
      <c r="F87" s="152"/>
    </row>
    <row r="88" spans="1:8">
      <c r="A88" s="62"/>
      <c r="B88" s="152"/>
      <c r="C88" s="152"/>
      <c r="D88" s="152"/>
      <c r="E88" s="152"/>
      <c r="F88" s="152"/>
    </row>
    <row r="89" spans="1:8">
      <c r="A89" s="62"/>
      <c r="B89" s="152"/>
      <c r="C89" s="152"/>
      <c r="D89" s="152"/>
      <c r="E89" s="152"/>
      <c r="F89" s="152"/>
    </row>
    <row r="90" spans="1:8">
      <c r="A90" s="62"/>
      <c r="B90" s="152"/>
      <c r="C90" s="152"/>
      <c r="D90" s="152"/>
      <c r="E90" s="152"/>
      <c r="F90" s="152"/>
    </row>
    <row r="91" spans="1:8">
      <c r="A91" s="62"/>
      <c r="B91" s="152"/>
      <c r="C91" s="152"/>
      <c r="D91" s="152"/>
      <c r="E91" s="152"/>
      <c r="F91" s="152"/>
    </row>
    <row r="92" spans="1:8">
      <c r="A92" s="62"/>
      <c r="B92" s="152"/>
      <c r="C92" s="152"/>
      <c r="D92" s="152"/>
      <c r="E92" s="152"/>
      <c r="F92" s="152"/>
    </row>
    <row r="93" spans="1:8">
      <c r="A93" s="62"/>
      <c r="B93" s="152"/>
      <c r="C93" s="152"/>
      <c r="D93" s="152"/>
      <c r="E93" s="152"/>
      <c r="F93" s="152"/>
    </row>
    <row r="94" spans="1:8">
      <c r="A94" s="62"/>
      <c r="B94" s="152"/>
      <c r="C94" s="152"/>
      <c r="D94" s="152"/>
      <c r="E94" s="152"/>
      <c r="F94" s="152"/>
    </row>
    <row r="95" spans="1:8">
      <c r="A95" s="62"/>
      <c r="B95" s="152"/>
      <c r="C95" s="152"/>
      <c r="D95" s="152"/>
      <c r="E95" s="152"/>
      <c r="F95" s="152"/>
    </row>
    <row r="96" spans="1:8">
      <c r="A96" s="62"/>
      <c r="B96" s="152"/>
      <c r="C96" s="152"/>
      <c r="D96" s="152"/>
      <c r="E96" s="152"/>
      <c r="F96" s="152"/>
    </row>
    <row r="97" spans="1:6">
      <c r="A97" s="62"/>
      <c r="B97" s="152"/>
      <c r="C97" s="152"/>
      <c r="D97" s="152"/>
      <c r="E97" s="152"/>
      <c r="F97" s="152"/>
    </row>
    <row r="98" spans="1:6">
      <c r="A98" s="62"/>
      <c r="B98" s="152"/>
      <c r="C98" s="152"/>
      <c r="D98" s="152"/>
      <c r="E98" s="152"/>
      <c r="F98" s="152"/>
    </row>
    <row r="99" spans="1:6">
      <c r="A99" s="62"/>
      <c r="B99" s="152"/>
      <c r="C99" s="152"/>
      <c r="D99" s="152"/>
      <c r="E99" s="152"/>
      <c r="F99" s="152"/>
    </row>
    <row r="100" spans="1:6">
      <c r="A100" s="62"/>
      <c r="B100" s="152"/>
      <c r="C100" s="152"/>
      <c r="D100" s="152"/>
      <c r="E100" s="152"/>
      <c r="F100" s="152"/>
    </row>
    <row r="101" spans="1:6">
      <c r="A101" s="62"/>
      <c r="B101" s="152"/>
      <c r="C101" s="152"/>
      <c r="D101" s="152"/>
      <c r="E101" s="152"/>
      <c r="F101" s="152"/>
    </row>
    <row r="102" spans="1:6">
      <c r="A102" s="62"/>
      <c r="B102" s="152"/>
      <c r="C102" s="152"/>
      <c r="D102" s="152"/>
      <c r="E102" s="152"/>
      <c r="F102" s="152"/>
    </row>
    <row r="103" spans="1:6">
      <c r="A103" s="62"/>
      <c r="B103" s="152"/>
      <c r="C103" s="152"/>
      <c r="D103" s="152"/>
      <c r="E103" s="152"/>
      <c r="F103" s="152"/>
    </row>
    <row r="104" spans="1:6">
      <c r="A104" s="62"/>
      <c r="B104" s="152"/>
      <c r="C104" s="152"/>
      <c r="D104" s="152"/>
      <c r="E104" s="152"/>
      <c r="F104" s="152"/>
    </row>
    <row r="105" spans="1:6">
      <c r="A105" s="62"/>
    </row>
    <row r="106" spans="1:6">
      <c r="A106" s="62"/>
    </row>
    <row r="107" spans="1:6">
      <c r="A107" s="62"/>
    </row>
    <row r="108" spans="1:6">
      <c r="A108" s="62"/>
    </row>
    <row r="109" spans="1:6">
      <c r="A109" s="62"/>
    </row>
    <row r="110" spans="1:6">
      <c r="A110" s="62"/>
    </row>
    <row r="111" spans="1:6">
      <c r="A111" s="62"/>
    </row>
    <row r="112" spans="1:6">
      <c r="A112" s="62"/>
    </row>
    <row r="113" spans="1:1">
      <c r="A113" s="62"/>
    </row>
    <row r="114" spans="1:1">
      <c r="A114" s="62"/>
    </row>
    <row r="115" spans="1:1">
      <c r="A115" s="62"/>
    </row>
    <row r="116" spans="1:1">
      <c r="A116" s="62"/>
    </row>
    <row r="117" spans="1:1">
      <c r="A117" s="62"/>
    </row>
    <row r="118" spans="1:1">
      <c r="A118" s="62"/>
    </row>
    <row r="119" spans="1:1">
      <c r="A119" s="62"/>
    </row>
    <row r="120" spans="1:1">
      <c r="A120" s="62"/>
    </row>
    <row r="121" spans="1:1">
      <c r="A121" s="62"/>
    </row>
    <row r="122" spans="1:1">
      <c r="A122" s="62"/>
    </row>
    <row r="123" spans="1:1">
      <c r="A123" s="62"/>
    </row>
    <row r="124" spans="1:1">
      <c r="A124" s="62"/>
    </row>
    <row r="125" spans="1:1">
      <c r="A125" s="62"/>
    </row>
    <row r="126" spans="1:1">
      <c r="A126" s="62"/>
    </row>
    <row r="127" spans="1:1">
      <c r="A127" s="62"/>
    </row>
    <row r="128" spans="1:1">
      <c r="A128" s="62"/>
    </row>
    <row r="129" spans="1:1">
      <c r="A129" s="62"/>
    </row>
    <row r="130" spans="1:1">
      <c r="A130" s="62"/>
    </row>
    <row r="131" spans="1:1">
      <c r="A131" s="62"/>
    </row>
    <row r="132" spans="1:1">
      <c r="A132" s="62"/>
    </row>
    <row r="133" spans="1:1">
      <c r="A133" s="62"/>
    </row>
    <row r="134" spans="1:1">
      <c r="A134" s="62"/>
    </row>
    <row r="135" spans="1:1">
      <c r="A135" s="62"/>
    </row>
    <row r="136" spans="1:1">
      <c r="A136" s="62"/>
    </row>
    <row r="137" spans="1:1">
      <c r="A137" s="62"/>
    </row>
    <row r="138" spans="1:1">
      <c r="A138" s="62"/>
    </row>
    <row r="139" spans="1:1">
      <c r="A139" s="62"/>
    </row>
    <row r="140" spans="1:1">
      <c r="A140" s="62"/>
    </row>
    <row r="141" spans="1:1">
      <c r="A141" s="62"/>
    </row>
    <row r="142" spans="1:1">
      <c r="A142" s="62"/>
    </row>
    <row r="143" spans="1:1">
      <c r="A143" s="62"/>
    </row>
    <row r="144" spans="1:1">
      <c r="A144" s="62"/>
    </row>
    <row r="145" spans="1:1">
      <c r="A145" s="62"/>
    </row>
    <row r="146" spans="1:1">
      <c r="A146" s="62"/>
    </row>
    <row r="147" spans="1:1">
      <c r="A147" s="62"/>
    </row>
    <row r="148" spans="1:1">
      <c r="A148" s="62"/>
    </row>
    <row r="149" spans="1:1">
      <c r="A149" s="62"/>
    </row>
    <row r="150" spans="1:1">
      <c r="A150" s="62"/>
    </row>
    <row r="151" spans="1:1">
      <c r="A151" s="62"/>
    </row>
    <row r="152" spans="1:1">
      <c r="A152" s="62"/>
    </row>
    <row r="153" spans="1:1">
      <c r="A153" s="62"/>
    </row>
    <row r="154" spans="1:1">
      <c r="A154" s="62"/>
    </row>
    <row r="155" spans="1:1">
      <c r="A155" s="62"/>
    </row>
    <row r="156" spans="1:1">
      <c r="A156" s="62"/>
    </row>
    <row r="157" spans="1:1">
      <c r="A157" s="62"/>
    </row>
    <row r="158" spans="1:1">
      <c r="A158" s="62"/>
    </row>
    <row r="159" spans="1:1">
      <c r="A159" s="62"/>
    </row>
    <row r="160" spans="1:1">
      <c r="A160" s="62"/>
    </row>
    <row r="161" spans="1:1">
      <c r="A161" s="62"/>
    </row>
    <row r="162" spans="1:1">
      <c r="A162" s="62"/>
    </row>
    <row r="163" spans="1:1">
      <c r="A163" s="62"/>
    </row>
    <row r="164" spans="1:1">
      <c r="A164" s="62"/>
    </row>
    <row r="165" spans="1:1">
      <c r="A165" s="62"/>
    </row>
    <row r="166" spans="1:1">
      <c r="A166" s="62"/>
    </row>
    <row r="167" spans="1:1">
      <c r="A167" s="62"/>
    </row>
    <row r="168" spans="1:1">
      <c r="A168" s="62"/>
    </row>
    <row r="169" spans="1:1">
      <c r="A169" s="62"/>
    </row>
    <row r="170" spans="1:1">
      <c r="A170" s="62"/>
    </row>
    <row r="171" spans="1:1">
      <c r="A171" s="62"/>
    </row>
    <row r="172" spans="1:1">
      <c r="A172" s="62"/>
    </row>
    <row r="173" spans="1:1">
      <c r="A173" s="62"/>
    </row>
    <row r="174" spans="1:1">
      <c r="A174" s="62"/>
    </row>
    <row r="175" spans="1:1">
      <c r="A175" s="62"/>
    </row>
    <row r="176" spans="1:1">
      <c r="A176" s="62"/>
    </row>
    <row r="177" spans="1:1">
      <c r="A177" s="62"/>
    </row>
    <row r="178" spans="1:1">
      <c r="A178" s="62"/>
    </row>
    <row r="179" spans="1:1">
      <c r="A179" s="62"/>
    </row>
    <row r="180" spans="1:1">
      <c r="A180" s="62"/>
    </row>
    <row r="181" spans="1:1">
      <c r="A181" s="62"/>
    </row>
    <row r="182" spans="1:1">
      <c r="A182" s="62"/>
    </row>
    <row r="183" spans="1:1">
      <c r="A183" s="62"/>
    </row>
    <row r="184" spans="1:1">
      <c r="A184" s="62"/>
    </row>
    <row r="185" spans="1:1">
      <c r="A185" s="62"/>
    </row>
    <row r="186" spans="1:1">
      <c r="A186" s="62"/>
    </row>
    <row r="187" spans="1:1">
      <c r="A187" s="62"/>
    </row>
    <row r="188" spans="1:1">
      <c r="A188" s="62"/>
    </row>
    <row r="189" spans="1:1">
      <c r="A189" s="62"/>
    </row>
    <row r="190" spans="1:1">
      <c r="A190" s="62"/>
    </row>
    <row r="191" spans="1:1">
      <c r="A191" s="62"/>
    </row>
    <row r="192" spans="1:1">
      <c r="A192" s="62"/>
    </row>
    <row r="193" spans="1:1">
      <c r="A193" s="62"/>
    </row>
    <row r="194" spans="1:1">
      <c r="A194" s="62"/>
    </row>
    <row r="195" spans="1:1">
      <c r="A195" s="62"/>
    </row>
    <row r="196" spans="1:1">
      <c r="A196" s="62"/>
    </row>
    <row r="197" spans="1:1">
      <c r="A197" s="62"/>
    </row>
    <row r="198" spans="1:1">
      <c r="A198" s="62"/>
    </row>
    <row r="199" spans="1:1">
      <c r="A199" s="62"/>
    </row>
    <row r="200" spans="1:1">
      <c r="A200" s="62"/>
    </row>
    <row r="201" spans="1:1">
      <c r="A201" s="62"/>
    </row>
    <row r="202" spans="1:1">
      <c r="A202" s="62"/>
    </row>
    <row r="203" spans="1:1">
      <c r="A203" s="62"/>
    </row>
    <row r="204" spans="1:1">
      <c r="A204" s="62"/>
    </row>
    <row r="205" spans="1:1">
      <c r="A205" s="62"/>
    </row>
    <row r="206" spans="1:1">
      <c r="A206" s="62"/>
    </row>
    <row r="207" spans="1:1">
      <c r="A207" s="62"/>
    </row>
    <row r="208" spans="1:1">
      <c r="A208" s="62"/>
    </row>
    <row r="209" spans="1:1">
      <c r="A209" s="62"/>
    </row>
    <row r="210" spans="1:1">
      <c r="A210" s="62"/>
    </row>
    <row r="211" spans="1:1">
      <c r="A211" s="62"/>
    </row>
    <row r="212" spans="1:1">
      <c r="A212" s="62"/>
    </row>
    <row r="213" spans="1:1">
      <c r="A213" s="62"/>
    </row>
    <row r="214" spans="1:1">
      <c r="A214" s="62"/>
    </row>
    <row r="215" spans="1:1">
      <c r="A215" s="62"/>
    </row>
    <row r="216" spans="1:1">
      <c r="A216" s="62"/>
    </row>
    <row r="217" spans="1:1">
      <c r="A217" s="62"/>
    </row>
    <row r="218" spans="1:1">
      <c r="A218" s="62"/>
    </row>
    <row r="219" spans="1:1">
      <c r="A219" s="62"/>
    </row>
    <row r="220" spans="1:1">
      <c r="A220" s="62"/>
    </row>
    <row r="221" spans="1:1">
      <c r="A221" s="62"/>
    </row>
    <row r="222" spans="1:1">
      <c r="A222" s="62"/>
    </row>
    <row r="223" spans="1:1">
      <c r="A223" s="62"/>
    </row>
    <row r="224" spans="1:1">
      <c r="A224" s="62"/>
    </row>
    <row r="225" spans="1:1">
      <c r="A225" s="62"/>
    </row>
    <row r="226" spans="1:1">
      <c r="A226" s="62"/>
    </row>
    <row r="227" spans="1:1">
      <c r="A227" s="62"/>
    </row>
    <row r="228" spans="1:1">
      <c r="A228" s="62"/>
    </row>
    <row r="229" spans="1:1">
      <c r="A229" s="62"/>
    </row>
    <row r="230" spans="1:1">
      <c r="A230" s="62"/>
    </row>
    <row r="231" spans="1:1">
      <c r="A231" s="62"/>
    </row>
    <row r="232" spans="1:1">
      <c r="A232" s="62"/>
    </row>
    <row r="233" spans="1:1">
      <c r="A233" s="62"/>
    </row>
    <row r="234" spans="1:1">
      <c r="A234" s="62"/>
    </row>
    <row r="235" spans="1:1">
      <c r="A235" s="62"/>
    </row>
    <row r="236" spans="1:1">
      <c r="A236" s="62"/>
    </row>
    <row r="237" spans="1:1">
      <c r="A237" s="62"/>
    </row>
    <row r="238" spans="1:1">
      <c r="A238" s="62"/>
    </row>
    <row r="239" spans="1:1">
      <c r="A239" s="62"/>
    </row>
    <row r="240" spans="1:1">
      <c r="A240" s="62"/>
    </row>
    <row r="241" spans="1:1">
      <c r="A241" s="62"/>
    </row>
    <row r="242" spans="1:1">
      <c r="A242" s="62"/>
    </row>
    <row r="243" spans="1:1">
      <c r="A243" s="62"/>
    </row>
    <row r="244" spans="1:1">
      <c r="A244" s="62"/>
    </row>
    <row r="245" spans="1:1">
      <c r="A245" s="62"/>
    </row>
    <row r="246" spans="1:1">
      <c r="A246" s="62"/>
    </row>
    <row r="247" spans="1:1">
      <c r="A247" s="62"/>
    </row>
    <row r="248" spans="1:1">
      <c r="A248" s="62"/>
    </row>
    <row r="249" spans="1:1">
      <c r="A249" s="62"/>
    </row>
    <row r="250" spans="1:1">
      <c r="A250" s="62"/>
    </row>
  </sheetData>
  <mergeCells count="14">
    <mergeCell ref="C27:D27"/>
    <mergeCell ref="G27:I27"/>
    <mergeCell ref="C28:D28"/>
    <mergeCell ref="G28:I28"/>
    <mergeCell ref="A7:J7"/>
    <mergeCell ref="A12:J12"/>
    <mergeCell ref="A2:H2"/>
    <mergeCell ref="A4:A5"/>
    <mergeCell ref="B4:B5"/>
    <mergeCell ref="C4:C5"/>
    <mergeCell ref="D4:D5"/>
    <mergeCell ref="E4:E5"/>
    <mergeCell ref="F4:F5"/>
    <mergeCell ref="G4:J4"/>
  </mergeCells>
  <pageMargins left="0.24" right="0.16" top="0.2" bottom="0.2" header="0.3" footer="0.3"/>
  <pageSetup paperSize="9"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J102"/>
  <sheetViews>
    <sheetView view="pageBreakPreview" zoomScale="50" zoomScaleNormal="75" zoomScaleSheetLayoutView="50" workbookViewId="0">
      <selection sqref="A1:J68"/>
    </sheetView>
  </sheetViews>
  <sheetFormatPr defaultColWidth="9.109375" defaultRowHeight="21"/>
  <cols>
    <col min="1" max="1" width="93.33203125" style="27" customWidth="1"/>
    <col min="2" max="2" width="15" style="27" customWidth="1"/>
    <col min="3" max="3" width="15.44140625" style="27" customWidth="1"/>
    <col min="4" max="4" width="17.44140625" style="27" customWidth="1"/>
    <col min="5" max="5" width="17.6640625" style="27" customWidth="1"/>
    <col min="6" max="10" width="16" style="27" customWidth="1"/>
    <col min="11" max="16384" width="9.109375" style="27"/>
  </cols>
  <sheetData>
    <row r="1" spans="1:10" ht="23.25" customHeight="1">
      <c r="A1" s="32"/>
      <c r="B1" s="32"/>
      <c r="C1" s="32"/>
      <c r="D1" s="32"/>
      <c r="E1" s="32"/>
      <c r="F1" s="32"/>
      <c r="G1" s="32"/>
      <c r="H1" s="32"/>
      <c r="I1" s="32"/>
      <c r="J1" s="45" t="s">
        <v>353</v>
      </c>
    </row>
    <row r="2" spans="1:10" ht="29.25" customHeight="1">
      <c r="A2" s="406" t="s">
        <v>283</v>
      </c>
      <c r="B2" s="406"/>
      <c r="C2" s="406"/>
      <c r="D2" s="406"/>
      <c r="E2" s="406"/>
      <c r="F2" s="406"/>
      <c r="G2" s="406"/>
      <c r="H2" s="406"/>
      <c r="I2" s="406"/>
      <c r="J2" s="406"/>
    </row>
    <row r="3" spans="1:10" ht="17.25" customHeight="1">
      <c r="A3" s="316"/>
      <c r="B3" s="316"/>
      <c r="C3" s="316"/>
      <c r="D3" s="316"/>
      <c r="E3" s="316"/>
      <c r="F3" s="316"/>
      <c r="G3" s="316"/>
      <c r="H3" s="316"/>
      <c r="I3" s="316"/>
      <c r="J3" s="214" t="s">
        <v>359</v>
      </c>
    </row>
    <row r="4" spans="1:10" ht="48" customHeight="1">
      <c r="A4" s="407" t="s">
        <v>166</v>
      </c>
      <c r="B4" s="409" t="s">
        <v>0</v>
      </c>
      <c r="C4" s="380" t="s">
        <v>517</v>
      </c>
      <c r="D4" s="380" t="s">
        <v>518</v>
      </c>
      <c r="E4" s="382" t="s">
        <v>514</v>
      </c>
      <c r="F4" s="380" t="s">
        <v>520</v>
      </c>
      <c r="G4" s="391" t="s">
        <v>333</v>
      </c>
      <c r="H4" s="391"/>
      <c r="I4" s="391"/>
      <c r="J4" s="391"/>
    </row>
    <row r="5" spans="1:10" ht="64.5" customHeight="1">
      <c r="A5" s="408"/>
      <c r="B5" s="409"/>
      <c r="C5" s="381"/>
      <c r="D5" s="381"/>
      <c r="E5" s="383"/>
      <c r="F5" s="381"/>
      <c r="G5" s="300" t="s">
        <v>129</v>
      </c>
      <c r="H5" s="300" t="s">
        <v>130</v>
      </c>
      <c r="I5" s="300" t="s">
        <v>131</v>
      </c>
      <c r="J5" s="300" t="s">
        <v>63</v>
      </c>
    </row>
    <row r="6" spans="1:10" ht="27" customHeight="1">
      <c r="A6" s="299">
        <v>1</v>
      </c>
      <c r="B6" s="300">
        <v>2</v>
      </c>
      <c r="C6" s="300">
        <v>3</v>
      </c>
      <c r="D6" s="300">
        <v>4</v>
      </c>
      <c r="E6" s="300">
        <v>5</v>
      </c>
      <c r="F6" s="300">
        <v>6</v>
      </c>
      <c r="G6" s="300">
        <v>7</v>
      </c>
      <c r="H6" s="300">
        <v>8</v>
      </c>
      <c r="I6" s="300">
        <v>9</v>
      </c>
      <c r="J6" s="300">
        <v>10</v>
      </c>
    </row>
    <row r="7" spans="1:10" s="123" customFormat="1" ht="30" customHeight="1">
      <c r="A7" s="215" t="s">
        <v>113</v>
      </c>
      <c r="B7" s="216"/>
      <c r="C7" s="217"/>
      <c r="D7" s="217"/>
      <c r="E7" s="217"/>
      <c r="F7" s="217"/>
      <c r="G7" s="217"/>
      <c r="H7" s="217"/>
      <c r="I7" s="217"/>
      <c r="J7" s="218"/>
    </row>
    <row r="8" spans="1:10" ht="34.5" customHeight="1">
      <c r="A8" s="219" t="s">
        <v>254</v>
      </c>
      <c r="B8" s="220">
        <v>3000</v>
      </c>
      <c r="C8" s="79">
        <f>SUM(C9:C10,C12:C17)</f>
        <v>1635</v>
      </c>
      <c r="D8" s="321">
        <f t="shared" ref="D8" si="0">SUM(D9:D10,D12:D17)</f>
        <v>3926.6</v>
      </c>
      <c r="E8" s="79">
        <f t="shared" ref="E8:J8" si="1">SUM(E9:E10,E12:E17)</f>
        <v>4741.8999999999996</v>
      </c>
      <c r="F8" s="138">
        <f t="shared" ref="F8:F18" si="2">SUM(G8:J8)</f>
        <v>4817.2000000000007</v>
      </c>
      <c r="G8" s="138">
        <f t="shared" si="1"/>
        <v>1204.3000000000002</v>
      </c>
      <c r="H8" s="138">
        <f t="shared" si="1"/>
        <v>1204.3000000000002</v>
      </c>
      <c r="I8" s="138">
        <f t="shared" si="1"/>
        <v>1204.3000000000002</v>
      </c>
      <c r="J8" s="138">
        <f t="shared" si="1"/>
        <v>1204.3000000000002</v>
      </c>
    </row>
    <row r="9" spans="1:10" ht="33" customHeight="1">
      <c r="A9" s="310" t="s">
        <v>313</v>
      </c>
      <c r="B9" s="221">
        <v>3010</v>
      </c>
      <c r="C9" s="306">
        <v>1635</v>
      </c>
      <c r="D9" s="322">
        <v>3341.6</v>
      </c>
      <c r="E9" s="306">
        <v>2243.6</v>
      </c>
      <c r="F9" s="137">
        <f t="shared" si="2"/>
        <v>3230.8</v>
      </c>
      <c r="G9" s="137">
        <v>807.7</v>
      </c>
      <c r="H9" s="137">
        <v>807.7</v>
      </c>
      <c r="I9" s="137">
        <v>807.7</v>
      </c>
      <c r="J9" s="137">
        <v>807.7</v>
      </c>
    </row>
    <row r="10" spans="1:10" ht="30" customHeight="1">
      <c r="A10" s="310" t="s">
        <v>255</v>
      </c>
      <c r="B10" s="221">
        <v>3020</v>
      </c>
      <c r="C10" s="306">
        <v>0</v>
      </c>
      <c r="D10" s="322">
        <v>0</v>
      </c>
      <c r="E10" s="306">
        <v>0</v>
      </c>
      <c r="F10" s="137">
        <f t="shared" si="2"/>
        <v>0</v>
      </c>
      <c r="G10" s="137"/>
      <c r="H10" s="137"/>
      <c r="I10" s="137"/>
      <c r="J10" s="137"/>
    </row>
    <row r="11" spans="1:10" ht="28.5" customHeight="1">
      <c r="A11" s="310" t="s">
        <v>256</v>
      </c>
      <c r="B11" s="221">
        <v>3021</v>
      </c>
      <c r="C11" s="306">
        <v>0</v>
      </c>
      <c r="D11" s="322">
        <v>0</v>
      </c>
      <c r="E11" s="306">
        <v>0</v>
      </c>
      <c r="F11" s="137">
        <f t="shared" si="2"/>
        <v>0</v>
      </c>
      <c r="G11" s="137"/>
      <c r="H11" s="137"/>
      <c r="I11" s="137"/>
      <c r="J11" s="137"/>
    </row>
    <row r="12" spans="1:10" ht="34.5" customHeight="1">
      <c r="A12" s="310" t="s">
        <v>314</v>
      </c>
      <c r="B12" s="221">
        <v>3030</v>
      </c>
      <c r="C12" s="306"/>
      <c r="D12" s="322">
        <f>'Розшифровка до Руху'!D9</f>
        <v>585</v>
      </c>
      <c r="E12" s="322">
        <f>'Розшифровка до Руху'!E9</f>
        <v>2498.3000000000002</v>
      </c>
      <c r="F12" s="137">
        <f t="shared" si="2"/>
        <v>1586.4</v>
      </c>
      <c r="G12" s="137">
        <f>'Розшифровка до Руху'!G9</f>
        <v>396.6</v>
      </c>
      <c r="H12" s="137">
        <f>'Розшифровка до Руху'!H9</f>
        <v>396.6</v>
      </c>
      <c r="I12" s="137">
        <f>'Розшифровка до Руху'!I9</f>
        <v>396.6</v>
      </c>
      <c r="J12" s="137">
        <f>'Розшифровка до Руху'!J9</f>
        <v>396.6</v>
      </c>
    </row>
    <row r="13" spans="1:10" ht="33" customHeight="1">
      <c r="A13" s="310" t="s">
        <v>373</v>
      </c>
      <c r="B13" s="221">
        <v>3040</v>
      </c>
      <c r="C13" s="306">
        <v>0</v>
      </c>
      <c r="D13" s="322">
        <v>0</v>
      </c>
      <c r="E13" s="306">
        <v>0</v>
      </c>
      <c r="F13" s="137">
        <f t="shared" si="2"/>
        <v>0</v>
      </c>
      <c r="G13" s="137"/>
      <c r="H13" s="137"/>
      <c r="I13" s="137"/>
      <c r="J13" s="137"/>
    </row>
    <row r="14" spans="1:10" ht="33" customHeight="1">
      <c r="A14" s="310" t="s">
        <v>257</v>
      </c>
      <c r="B14" s="221">
        <v>3050</v>
      </c>
      <c r="C14" s="75">
        <v>0</v>
      </c>
      <c r="D14" s="322">
        <v>0</v>
      </c>
      <c r="E14" s="306">
        <v>0</v>
      </c>
      <c r="F14" s="137">
        <f t="shared" si="2"/>
        <v>0</v>
      </c>
      <c r="G14" s="137"/>
      <c r="H14" s="137"/>
      <c r="I14" s="137"/>
      <c r="J14" s="137"/>
    </row>
    <row r="15" spans="1:10" ht="31.5" customHeight="1">
      <c r="A15" s="310" t="s">
        <v>374</v>
      </c>
      <c r="B15" s="221">
        <v>3060</v>
      </c>
      <c r="C15" s="306">
        <v>0</v>
      </c>
      <c r="D15" s="322">
        <v>0</v>
      </c>
      <c r="E15" s="306">
        <v>0</v>
      </c>
      <c r="F15" s="137">
        <f t="shared" si="2"/>
        <v>0</v>
      </c>
      <c r="G15" s="137"/>
      <c r="H15" s="137"/>
      <c r="I15" s="137"/>
      <c r="J15" s="137"/>
    </row>
    <row r="16" spans="1:10" ht="45" customHeight="1">
      <c r="A16" s="310" t="s">
        <v>375</v>
      </c>
      <c r="B16" s="221">
        <v>3070</v>
      </c>
      <c r="C16" s="306">
        <v>0</v>
      </c>
      <c r="D16" s="322">
        <v>0</v>
      </c>
      <c r="E16" s="306">
        <v>0</v>
      </c>
      <c r="F16" s="137">
        <f t="shared" si="2"/>
        <v>0</v>
      </c>
      <c r="G16" s="137"/>
      <c r="H16" s="137"/>
      <c r="I16" s="137"/>
      <c r="J16" s="137"/>
    </row>
    <row r="17" spans="1:10" ht="33" customHeight="1">
      <c r="A17" s="310" t="s">
        <v>370</v>
      </c>
      <c r="B17" s="221">
        <v>3080</v>
      </c>
      <c r="C17" s="306">
        <v>0</v>
      </c>
      <c r="D17" s="322">
        <v>0</v>
      </c>
      <c r="E17" s="306">
        <v>0</v>
      </c>
      <c r="F17" s="137">
        <f t="shared" si="2"/>
        <v>0</v>
      </c>
      <c r="G17" s="137"/>
      <c r="H17" s="137"/>
      <c r="I17" s="137"/>
      <c r="J17" s="137"/>
    </row>
    <row r="18" spans="1:10" ht="31.5" customHeight="1">
      <c r="A18" s="219" t="s">
        <v>258</v>
      </c>
      <c r="B18" s="220">
        <v>3100</v>
      </c>
      <c r="C18" s="79">
        <f>SUM(C19:C20,C21,C32,C33)</f>
        <v>-1632.9639999999999</v>
      </c>
      <c r="D18" s="321">
        <f>SUM(D19:D20,D21,D32,D33)</f>
        <v>-3919.3999999999996</v>
      </c>
      <c r="E18" s="79">
        <f>SUM(E19:E20,E21,E32,E33)</f>
        <v>-4905.8999999999996</v>
      </c>
      <c r="F18" s="138">
        <f t="shared" si="2"/>
        <v>-4792.7</v>
      </c>
      <c r="G18" s="138">
        <f>SUM(G19:G20,G21,G32,G33)</f>
        <v>-1198.2</v>
      </c>
      <c r="H18" s="138">
        <f>SUM(H19:H20,H21,H32,H33)</f>
        <v>-1198.0999999999999</v>
      </c>
      <c r="I18" s="138">
        <f>SUM(I19:I20,I21,I32,I33)</f>
        <v>-1198.2</v>
      </c>
      <c r="J18" s="138">
        <f>SUM(J19:J20,J21,J32,J33)</f>
        <v>-1198.2</v>
      </c>
    </row>
    <row r="19" spans="1:10" ht="33" customHeight="1">
      <c r="A19" s="310" t="s">
        <v>259</v>
      </c>
      <c r="B19" s="221">
        <v>3110</v>
      </c>
      <c r="C19" s="306">
        <v>-420</v>
      </c>
      <c r="D19" s="322">
        <v>-919.6</v>
      </c>
      <c r="E19" s="313">
        <v>-448.1</v>
      </c>
      <c r="F19" s="137">
        <f>SUM(G19:J19)</f>
        <v>-1567.1</v>
      </c>
      <c r="G19" s="137">
        <v>-391.8</v>
      </c>
      <c r="H19" s="137">
        <v>-391.7</v>
      </c>
      <c r="I19" s="137">
        <v>-391.8</v>
      </c>
      <c r="J19" s="137">
        <v>-391.8</v>
      </c>
    </row>
    <row r="20" spans="1:10" ht="34.5" customHeight="1">
      <c r="A20" s="310" t="s">
        <v>260</v>
      </c>
      <c r="B20" s="221">
        <v>3120</v>
      </c>
      <c r="C20" s="306">
        <v>-690</v>
      </c>
      <c r="D20" s="322">
        <v>-1208</v>
      </c>
      <c r="E20" s="313">
        <v>-1502.5</v>
      </c>
      <c r="F20" s="137">
        <f>SUM(G20:J20)</f>
        <v>-1743.2</v>
      </c>
      <c r="G20" s="137">
        <v>-435.8</v>
      </c>
      <c r="H20" s="137">
        <v>-435.8</v>
      </c>
      <c r="I20" s="137">
        <v>-435.8</v>
      </c>
      <c r="J20" s="137">
        <v>-435.8</v>
      </c>
    </row>
    <row r="21" spans="1:10" ht="58.5" customHeight="1">
      <c r="A21" s="310" t="s">
        <v>261</v>
      </c>
      <c r="B21" s="221">
        <v>3130</v>
      </c>
      <c r="C21" s="306">
        <f>SUM(C22:C31)</f>
        <v>-416</v>
      </c>
      <c r="D21" s="322">
        <f>SUM(D22:D31)</f>
        <v>-1206.8</v>
      </c>
      <c r="E21" s="306">
        <f>SUM(E22:E31)</f>
        <v>-647.59999999999991</v>
      </c>
      <c r="F21" s="137">
        <f>SUM(G21:J21)</f>
        <v>-1482.4</v>
      </c>
      <c r="G21" s="137">
        <f t="shared" ref="G21:J21" si="3">SUM(G22:G31)</f>
        <v>-370.6</v>
      </c>
      <c r="H21" s="137">
        <f t="shared" si="3"/>
        <v>-370.6</v>
      </c>
      <c r="I21" s="137">
        <f t="shared" si="3"/>
        <v>-370.6</v>
      </c>
      <c r="J21" s="137">
        <f t="shared" si="3"/>
        <v>-370.6</v>
      </c>
    </row>
    <row r="22" spans="1:10" ht="37.5" customHeight="1">
      <c r="A22" s="310" t="s">
        <v>262</v>
      </c>
      <c r="B22" s="221">
        <v>3131</v>
      </c>
      <c r="C22" s="306">
        <v>-1</v>
      </c>
      <c r="D22" s="322">
        <v>-2</v>
      </c>
      <c r="E22" s="313">
        <v>-0.4</v>
      </c>
      <c r="F22" s="137">
        <f t="shared" ref="F22:F36" si="4">SUM(G22:J22)</f>
        <v>-5.2</v>
      </c>
      <c r="G22" s="137">
        <v>-1.3</v>
      </c>
      <c r="H22" s="137">
        <v>-1.3</v>
      </c>
      <c r="I22" s="137">
        <v>-1.3</v>
      </c>
      <c r="J22" s="137">
        <v>-1.3</v>
      </c>
    </row>
    <row r="23" spans="1:10" ht="39" customHeight="1">
      <c r="A23" s="310" t="s">
        <v>263</v>
      </c>
      <c r="B23" s="221">
        <v>3132</v>
      </c>
      <c r="C23" s="306" t="s">
        <v>202</v>
      </c>
      <c r="D23" s="322">
        <v>-432</v>
      </c>
      <c r="E23" s="313">
        <v>-248.5</v>
      </c>
      <c r="F23" s="137">
        <f t="shared" si="4"/>
        <v>-538.4</v>
      </c>
      <c r="G23" s="137">
        <v>-134.6</v>
      </c>
      <c r="H23" s="137">
        <v>-134.6</v>
      </c>
      <c r="I23" s="137">
        <v>-134.6</v>
      </c>
      <c r="J23" s="137">
        <v>-134.6</v>
      </c>
    </row>
    <row r="24" spans="1:10" ht="33" customHeight="1">
      <c r="A24" s="310" t="s">
        <v>74</v>
      </c>
      <c r="B24" s="221">
        <v>3133</v>
      </c>
      <c r="C24" s="306">
        <v>-138</v>
      </c>
      <c r="D24" s="322">
        <v>-270</v>
      </c>
      <c r="E24" s="313">
        <v>-124.4</v>
      </c>
      <c r="F24" s="137">
        <f t="shared" si="4"/>
        <v>-313.60000000000002</v>
      </c>
      <c r="G24" s="137">
        <v>-78.400000000000006</v>
      </c>
      <c r="H24" s="137">
        <v>-78.400000000000006</v>
      </c>
      <c r="I24" s="137">
        <v>-78.400000000000006</v>
      </c>
      <c r="J24" s="137">
        <v>-78.400000000000006</v>
      </c>
    </row>
    <row r="25" spans="1:10" ht="34.5" customHeight="1">
      <c r="A25" s="310" t="s">
        <v>371</v>
      </c>
      <c r="B25" s="221">
        <v>3134</v>
      </c>
      <c r="C25" s="306" t="s">
        <v>202</v>
      </c>
      <c r="D25" s="322" t="s">
        <v>202</v>
      </c>
      <c r="E25" s="313" t="s">
        <v>202</v>
      </c>
      <c r="F25" s="137">
        <f t="shared" si="4"/>
        <v>0</v>
      </c>
      <c r="G25" s="137" t="s">
        <v>202</v>
      </c>
      <c r="H25" s="137" t="s">
        <v>202</v>
      </c>
      <c r="I25" s="137" t="s">
        <v>202</v>
      </c>
      <c r="J25" s="137" t="s">
        <v>202</v>
      </c>
    </row>
    <row r="26" spans="1:10" ht="36" customHeight="1">
      <c r="A26" s="310" t="s">
        <v>292</v>
      </c>
      <c r="B26" s="221">
        <v>3135</v>
      </c>
      <c r="C26" s="306" t="s">
        <v>202</v>
      </c>
      <c r="D26" s="322" t="s">
        <v>202</v>
      </c>
      <c r="E26" s="313" t="s">
        <v>202</v>
      </c>
      <c r="F26" s="137">
        <f t="shared" si="4"/>
        <v>0</v>
      </c>
      <c r="G26" s="137" t="s">
        <v>202</v>
      </c>
      <c r="H26" s="137" t="s">
        <v>202</v>
      </c>
      <c r="I26" s="137" t="s">
        <v>202</v>
      </c>
      <c r="J26" s="137" t="s">
        <v>202</v>
      </c>
    </row>
    <row r="27" spans="1:10" ht="39" customHeight="1">
      <c r="A27" s="310" t="s">
        <v>293</v>
      </c>
      <c r="B27" s="221">
        <v>3136</v>
      </c>
      <c r="C27" s="306">
        <v>-15</v>
      </c>
      <c r="D27" s="322">
        <v>-10.4</v>
      </c>
      <c r="E27" s="313" t="s">
        <v>202</v>
      </c>
      <c r="F27" s="137">
        <f t="shared" si="4"/>
        <v>-14.4</v>
      </c>
      <c r="G27" s="137">
        <v>-3.6</v>
      </c>
      <c r="H27" s="137">
        <v>-3.6</v>
      </c>
      <c r="I27" s="137">
        <v>-3.6</v>
      </c>
      <c r="J27" s="137">
        <v>-3.6</v>
      </c>
    </row>
    <row r="28" spans="1:10" ht="39" customHeight="1">
      <c r="A28" s="310" t="s">
        <v>299</v>
      </c>
      <c r="B28" s="221">
        <v>3137</v>
      </c>
      <c r="C28" s="306">
        <v>-23</v>
      </c>
      <c r="D28" s="322">
        <v>-64</v>
      </c>
      <c r="E28" s="313">
        <v>-62.4</v>
      </c>
      <c r="F28" s="137">
        <f t="shared" si="4"/>
        <v>-64</v>
      </c>
      <c r="G28" s="137">
        <v>-16</v>
      </c>
      <c r="H28" s="137">
        <v>-16</v>
      </c>
      <c r="I28" s="137">
        <v>-16</v>
      </c>
      <c r="J28" s="137">
        <v>-16</v>
      </c>
    </row>
    <row r="29" spans="1:10" ht="36" customHeight="1">
      <c r="A29" s="310" t="s">
        <v>367</v>
      </c>
      <c r="B29" s="221">
        <v>3138</v>
      </c>
      <c r="C29" s="306">
        <v>-12</v>
      </c>
      <c r="D29" s="322">
        <v>-22.4</v>
      </c>
      <c r="E29" s="313">
        <v>-10.4</v>
      </c>
      <c r="F29" s="137">
        <f t="shared" si="4"/>
        <v>-87.2</v>
      </c>
      <c r="G29" s="137">
        <v>-21.8</v>
      </c>
      <c r="H29" s="137">
        <v>-21.8</v>
      </c>
      <c r="I29" s="137">
        <v>-21.8</v>
      </c>
      <c r="J29" s="137">
        <v>-21.8</v>
      </c>
    </row>
    <row r="30" spans="1:10" ht="48" customHeight="1">
      <c r="A30" s="310" t="s">
        <v>372</v>
      </c>
      <c r="B30" s="221">
        <v>3139</v>
      </c>
      <c r="C30" s="306">
        <v>-173</v>
      </c>
      <c r="D30" s="322">
        <v>-330</v>
      </c>
      <c r="E30" s="313">
        <v>-152</v>
      </c>
      <c r="F30" s="137">
        <f t="shared" si="4"/>
        <v>-383.6</v>
      </c>
      <c r="G30" s="137">
        <v>-95.9</v>
      </c>
      <c r="H30" s="137">
        <v>-95.9</v>
      </c>
      <c r="I30" s="137">
        <v>-95.9</v>
      </c>
      <c r="J30" s="137">
        <v>-95.9</v>
      </c>
    </row>
    <row r="31" spans="1:10" ht="34.5" customHeight="1">
      <c r="A31" s="310" t="s">
        <v>77</v>
      </c>
      <c r="B31" s="221">
        <v>3140</v>
      </c>
      <c r="C31" s="306">
        <v>-54</v>
      </c>
      <c r="D31" s="322">
        <v>-76</v>
      </c>
      <c r="E31" s="313">
        <v>-49.5</v>
      </c>
      <c r="F31" s="137">
        <f t="shared" si="4"/>
        <v>-76</v>
      </c>
      <c r="G31" s="137">
        <v>-19</v>
      </c>
      <c r="H31" s="137">
        <v>-19</v>
      </c>
      <c r="I31" s="137">
        <v>-19</v>
      </c>
      <c r="J31" s="137">
        <v>-19</v>
      </c>
    </row>
    <row r="32" spans="1:10" ht="34.5" customHeight="1">
      <c r="A32" s="310" t="s">
        <v>264</v>
      </c>
      <c r="B32" s="221">
        <v>3150</v>
      </c>
      <c r="C32" s="306">
        <v>3.5999999999999997E-2</v>
      </c>
      <c r="D32" s="322" t="s">
        <v>202</v>
      </c>
      <c r="E32" s="313" t="s">
        <v>202</v>
      </c>
      <c r="F32" s="137">
        <f t="shared" si="4"/>
        <v>0</v>
      </c>
      <c r="G32" s="137" t="s">
        <v>202</v>
      </c>
      <c r="H32" s="137" t="s">
        <v>202</v>
      </c>
      <c r="I32" s="137" t="s">
        <v>202</v>
      </c>
      <c r="J32" s="137" t="s">
        <v>202</v>
      </c>
    </row>
    <row r="33" spans="1:10" ht="37.5" customHeight="1">
      <c r="A33" s="310" t="s">
        <v>312</v>
      </c>
      <c r="B33" s="221">
        <v>3160</v>
      </c>
      <c r="C33" s="306">
        <v>-107</v>
      </c>
      <c r="D33" s="322">
        <f>'Розшифровка до Руху'!D13</f>
        <v>-585</v>
      </c>
      <c r="E33" s="322">
        <f>'Розшифровка до Руху'!E13</f>
        <v>-2307.6999999999998</v>
      </c>
      <c r="F33" s="137">
        <f t="shared" si="4"/>
        <v>0</v>
      </c>
      <c r="G33" s="137">
        <f>'Розшифровка до Руху'!G13</f>
        <v>0</v>
      </c>
      <c r="H33" s="137">
        <f>'Розшифровка до Руху'!H13</f>
        <v>0</v>
      </c>
      <c r="I33" s="137">
        <f>'Розшифровка до Руху'!I13</f>
        <v>0</v>
      </c>
      <c r="J33" s="137">
        <f>'Розшифровка до Руху'!J13</f>
        <v>0</v>
      </c>
    </row>
    <row r="34" spans="1:10" ht="34.5" customHeight="1">
      <c r="A34" s="219" t="s">
        <v>216</v>
      </c>
      <c r="B34" s="220">
        <v>3195</v>
      </c>
      <c r="C34" s="79">
        <v>3</v>
      </c>
      <c r="D34" s="321">
        <f>SUM(D8,D18)</f>
        <v>7.2000000000002728</v>
      </c>
      <c r="E34" s="79">
        <f>SUM(E8,E18)</f>
        <v>-164</v>
      </c>
      <c r="F34" s="138">
        <f t="shared" si="4"/>
        <v>24.500000000000682</v>
      </c>
      <c r="G34" s="138">
        <f>SUM(G8,G18)</f>
        <v>6.1000000000001364</v>
      </c>
      <c r="H34" s="138">
        <f>SUM(H8,H18)</f>
        <v>6.2000000000002728</v>
      </c>
      <c r="I34" s="138">
        <f>SUM(I8,I18)</f>
        <v>6.1000000000001364</v>
      </c>
      <c r="J34" s="138">
        <f>SUM(J8,J18)</f>
        <v>6.1000000000001364</v>
      </c>
    </row>
    <row r="35" spans="1:10" ht="34.5" customHeight="1">
      <c r="A35" s="215" t="s">
        <v>114</v>
      </c>
      <c r="B35" s="216"/>
      <c r="C35" s="222"/>
      <c r="D35" s="222"/>
      <c r="E35" s="222"/>
      <c r="F35" s="223"/>
      <c r="G35" s="223"/>
      <c r="H35" s="223"/>
      <c r="I35" s="223"/>
      <c r="J35" s="224"/>
    </row>
    <row r="36" spans="1:10" ht="34.5" customHeight="1">
      <c r="A36" s="219" t="s">
        <v>265</v>
      </c>
      <c r="B36" s="220">
        <v>3200</v>
      </c>
      <c r="C36" s="79">
        <f>SUM(C37:C40)</f>
        <v>4534</v>
      </c>
      <c r="D36" s="79">
        <v>2100</v>
      </c>
      <c r="E36" s="79">
        <f>'Розшифровка до Руху'!E17</f>
        <v>3043</v>
      </c>
      <c r="F36" s="138">
        <f t="shared" si="4"/>
        <v>3000</v>
      </c>
      <c r="G36" s="138">
        <f>SUM(G37:G40)</f>
        <v>0</v>
      </c>
      <c r="H36" s="138">
        <f>SUM(H37:H40)</f>
        <v>1500</v>
      </c>
      <c r="I36" s="138">
        <f>SUM(I37:I40)</f>
        <v>1500</v>
      </c>
      <c r="J36" s="138">
        <f>SUM(J37:J40)</f>
        <v>0</v>
      </c>
    </row>
    <row r="37" spans="1:10" ht="39" customHeight="1">
      <c r="A37" s="310" t="s">
        <v>266</v>
      </c>
      <c r="B37" s="221">
        <v>3210</v>
      </c>
      <c r="C37" s="306">
        <v>4534</v>
      </c>
      <c r="D37" s="306"/>
      <c r="E37" s="313"/>
      <c r="F37" s="137">
        <f>SUM(G37:J37)</f>
        <v>0</v>
      </c>
      <c r="G37" s="137"/>
      <c r="H37" s="137"/>
      <c r="I37" s="137"/>
      <c r="J37" s="137"/>
    </row>
    <row r="38" spans="1:10" ht="39" customHeight="1">
      <c r="A38" s="310" t="s">
        <v>267</v>
      </c>
      <c r="B38" s="221">
        <v>3220</v>
      </c>
      <c r="C38" s="306"/>
      <c r="D38" s="306"/>
      <c r="E38" s="313"/>
      <c r="F38" s="137">
        <f>SUM(G38:J38)</f>
        <v>0</v>
      </c>
      <c r="G38" s="137"/>
      <c r="H38" s="137"/>
      <c r="I38" s="137"/>
      <c r="J38" s="137"/>
    </row>
    <row r="39" spans="1:10" ht="39" customHeight="1">
      <c r="A39" s="310" t="s">
        <v>47</v>
      </c>
      <c r="B39" s="221">
        <v>3230</v>
      </c>
      <c r="C39" s="306"/>
      <c r="D39" s="306"/>
      <c r="E39" s="313"/>
      <c r="F39" s="137">
        <f>SUM(G39:J39)</f>
        <v>0</v>
      </c>
      <c r="G39" s="137"/>
      <c r="H39" s="137"/>
      <c r="I39" s="137"/>
      <c r="J39" s="137"/>
    </row>
    <row r="40" spans="1:10" ht="61.5" customHeight="1">
      <c r="A40" s="310" t="s">
        <v>472</v>
      </c>
      <c r="B40" s="221">
        <v>3240</v>
      </c>
      <c r="C40" s="306"/>
      <c r="D40" s="306"/>
      <c r="E40" s="313"/>
      <c r="F40" s="137">
        <f t="shared" ref="F40:F50" si="5">SUM(G40:J40)</f>
        <v>3000</v>
      </c>
      <c r="G40" s="137">
        <f>'Розшифровка до Руху'!G17</f>
        <v>0</v>
      </c>
      <c r="H40" s="137">
        <f>'Розшифровка до Руху'!H17</f>
        <v>1500</v>
      </c>
      <c r="I40" s="137">
        <f>'Розшифровка до Руху'!I17</f>
        <v>1500</v>
      </c>
      <c r="J40" s="137">
        <f>'Розшифровка до Руху'!J17</f>
        <v>0</v>
      </c>
    </row>
    <row r="41" spans="1:10" ht="39" customHeight="1">
      <c r="A41" s="219" t="s">
        <v>268</v>
      </c>
      <c r="B41" s="220">
        <v>3255</v>
      </c>
      <c r="C41" s="79">
        <f>SUM(C42,C44,C51)</f>
        <v>-4534</v>
      </c>
      <c r="D41" s="79">
        <f>SUM(D42,D44,D51)</f>
        <v>-2100</v>
      </c>
      <c r="E41" s="79">
        <f>SUM(E42,E44,E51)</f>
        <v>-3043</v>
      </c>
      <c r="F41" s="138">
        <f t="shared" si="5"/>
        <v>-3000</v>
      </c>
      <c r="G41" s="138">
        <f t="shared" ref="G41:J41" si="6">SUM(G42,G44,G51)</f>
        <v>0</v>
      </c>
      <c r="H41" s="138">
        <f t="shared" si="6"/>
        <v>-1500</v>
      </c>
      <c r="I41" s="138">
        <f t="shared" si="6"/>
        <v>-1500</v>
      </c>
      <c r="J41" s="138">
        <f t="shared" si="6"/>
        <v>0</v>
      </c>
    </row>
    <row r="42" spans="1:10" ht="36" customHeight="1">
      <c r="A42" s="225" t="s">
        <v>376</v>
      </c>
      <c r="B42" s="226">
        <v>3260</v>
      </c>
      <c r="C42" s="306">
        <f>C43</f>
        <v>0</v>
      </c>
      <c r="D42" s="306">
        <f>D43</f>
        <v>0</v>
      </c>
      <c r="E42" s="313" t="str">
        <f t="shared" ref="E42:J42" si="7">E43</f>
        <v>=</v>
      </c>
      <c r="F42" s="137">
        <f t="shared" si="5"/>
        <v>0</v>
      </c>
      <c r="G42" s="137" t="str">
        <f t="shared" si="7"/>
        <v>(    )</v>
      </c>
      <c r="H42" s="137" t="str">
        <f t="shared" si="7"/>
        <v>(    )</v>
      </c>
      <c r="I42" s="137" t="str">
        <f t="shared" si="7"/>
        <v>(    )</v>
      </c>
      <c r="J42" s="137" t="str">
        <f t="shared" si="7"/>
        <v>(    )</v>
      </c>
    </row>
    <row r="43" spans="1:10" ht="37.5" customHeight="1">
      <c r="A43" s="225" t="s">
        <v>377</v>
      </c>
      <c r="B43" s="226">
        <v>3261</v>
      </c>
      <c r="C43" s="306"/>
      <c r="D43" s="306"/>
      <c r="E43" s="313" t="s">
        <v>489</v>
      </c>
      <c r="F43" s="137">
        <f t="shared" si="5"/>
        <v>0</v>
      </c>
      <c r="G43" s="137" t="s">
        <v>202</v>
      </c>
      <c r="H43" s="137" t="s">
        <v>202</v>
      </c>
      <c r="I43" s="137" t="s">
        <v>202</v>
      </c>
      <c r="J43" s="137" t="s">
        <v>202</v>
      </c>
    </row>
    <row r="44" spans="1:10" ht="37.5" customHeight="1">
      <c r="A44" s="225" t="s">
        <v>378</v>
      </c>
      <c r="B44" s="226">
        <v>3270</v>
      </c>
      <c r="C44" s="306">
        <f>SUM(C45:C50)</f>
        <v>-4534</v>
      </c>
      <c r="D44" s="306">
        <v>-2100</v>
      </c>
      <c r="E44" s="306">
        <f>SUM(E45:E50)</f>
        <v>-3043</v>
      </c>
      <c r="F44" s="137">
        <f t="shared" si="5"/>
        <v>-3000</v>
      </c>
      <c r="G44" s="137">
        <f>SUM(G45:G50)</f>
        <v>0</v>
      </c>
      <c r="H44" s="137">
        <f>SUM(H45:H50)</f>
        <v>-1500</v>
      </c>
      <c r="I44" s="137">
        <f>SUM(I45:I50)</f>
        <v>-1500</v>
      </c>
      <c r="J44" s="137">
        <f>SUM(J45:J50)</f>
        <v>0</v>
      </c>
    </row>
    <row r="45" spans="1:10" ht="37.5" customHeight="1">
      <c r="A45" s="225" t="s">
        <v>380</v>
      </c>
      <c r="B45" s="226">
        <v>3271</v>
      </c>
      <c r="C45" s="306" t="s">
        <v>202</v>
      </c>
      <c r="D45" s="306" t="s">
        <v>202</v>
      </c>
      <c r="E45" s="313" t="s">
        <v>202</v>
      </c>
      <c r="F45" s="137">
        <f>SUM(G45:J45)</f>
        <v>0</v>
      </c>
      <c r="G45" s="137" t="s">
        <v>202</v>
      </c>
      <c r="H45" s="137" t="s">
        <v>202</v>
      </c>
      <c r="I45" s="137" t="s">
        <v>202</v>
      </c>
      <c r="J45" s="137" t="s">
        <v>202</v>
      </c>
    </row>
    <row r="46" spans="1:10" ht="39" customHeight="1">
      <c r="A46" s="310" t="s">
        <v>426</v>
      </c>
      <c r="B46" s="221">
        <v>3272</v>
      </c>
      <c r="C46" s="306">
        <f>'Розшифровка до Руху'!C19</f>
        <v>-1757</v>
      </c>
      <c r="D46" s="306" t="s">
        <v>202</v>
      </c>
      <c r="E46" s="313">
        <f>'Розшифровка до Руху'!E20</f>
        <v>-143</v>
      </c>
      <c r="F46" s="137">
        <f t="shared" si="5"/>
        <v>0</v>
      </c>
      <c r="G46" s="137" t="s">
        <v>202</v>
      </c>
      <c r="H46" s="137" t="s">
        <v>202</v>
      </c>
      <c r="I46" s="137" t="s">
        <v>202</v>
      </c>
      <c r="J46" s="137" t="s">
        <v>202</v>
      </c>
    </row>
    <row r="47" spans="1:10" ht="49.5" customHeight="1">
      <c r="A47" s="310" t="s">
        <v>27</v>
      </c>
      <c r="B47" s="221">
        <v>3273</v>
      </c>
      <c r="C47" s="306" t="s">
        <v>202</v>
      </c>
      <c r="D47" s="306" t="s">
        <v>202</v>
      </c>
      <c r="E47" s="313" t="s">
        <v>202</v>
      </c>
      <c r="F47" s="137">
        <f t="shared" si="5"/>
        <v>0</v>
      </c>
      <c r="G47" s="137" t="s">
        <v>202</v>
      </c>
      <c r="H47" s="137" t="s">
        <v>202</v>
      </c>
      <c r="I47" s="137" t="s">
        <v>202</v>
      </c>
      <c r="J47" s="137" t="s">
        <v>202</v>
      </c>
    </row>
    <row r="48" spans="1:10" ht="39" customHeight="1">
      <c r="A48" s="310" t="s">
        <v>379</v>
      </c>
      <c r="B48" s="221">
        <v>3274</v>
      </c>
      <c r="C48" s="306" t="s">
        <v>202</v>
      </c>
      <c r="D48" s="306" t="s">
        <v>202</v>
      </c>
      <c r="E48" s="313" t="s">
        <v>202</v>
      </c>
      <c r="F48" s="137">
        <f t="shared" si="5"/>
        <v>0</v>
      </c>
      <c r="G48" s="137" t="s">
        <v>202</v>
      </c>
      <c r="H48" s="137" t="s">
        <v>202</v>
      </c>
      <c r="I48" s="137" t="s">
        <v>202</v>
      </c>
      <c r="J48" s="137" t="s">
        <v>202</v>
      </c>
    </row>
    <row r="49" spans="1:10" ht="55.5" customHeight="1">
      <c r="A49" s="310" t="s">
        <v>381</v>
      </c>
      <c r="B49" s="221">
        <v>3275</v>
      </c>
      <c r="C49" s="306">
        <f>'Розшифровка до Руху'!C28</f>
        <v>-1905</v>
      </c>
      <c r="D49" s="306" t="s">
        <v>202</v>
      </c>
      <c r="E49" s="313" t="str">
        <f>'Розшифровка до Руху'!E29</f>
        <v>-</v>
      </c>
      <c r="F49" s="137">
        <f t="shared" si="5"/>
        <v>0</v>
      </c>
      <c r="G49" s="137" t="s">
        <v>202</v>
      </c>
      <c r="H49" s="137" t="s">
        <v>202</v>
      </c>
      <c r="I49" s="137" t="s">
        <v>202</v>
      </c>
      <c r="J49" s="137" t="s">
        <v>202</v>
      </c>
    </row>
    <row r="50" spans="1:10" ht="36" customHeight="1">
      <c r="A50" s="310" t="s">
        <v>382</v>
      </c>
      <c r="B50" s="221">
        <v>3276</v>
      </c>
      <c r="C50" s="306">
        <f>'Розшифровка до Руху'!C31</f>
        <v>-872</v>
      </c>
      <c r="D50" s="306">
        <f>'Розшифровка до Руху'!D31</f>
        <v>-2100</v>
      </c>
      <c r="E50" s="313">
        <v>-2900</v>
      </c>
      <c r="F50" s="137">
        <f t="shared" si="5"/>
        <v>-3000</v>
      </c>
      <c r="G50" s="137">
        <f>'Розшифровка до Руху'!G31</f>
        <v>0</v>
      </c>
      <c r="H50" s="137">
        <f>'Розшифровка до Руху'!H31</f>
        <v>-1500</v>
      </c>
      <c r="I50" s="137">
        <f>'Розшифровка до Руху'!I31</f>
        <v>-1500</v>
      </c>
      <c r="J50" s="137">
        <f>'Розшифровка до Руху'!J31</f>
        <v>0</v>
      </c>
    </row>
    <row r="51" spans="1:10" ht="33" customHeight="1">
      <c r="A51" s="310" t="s">
        <v>312</v>
      </c>
      <c r="B51" s="221">
        <v>3280</v>
      </c>
      <c r="C51" s="306"/>
      <c r="D51" s="306" t="s">
        <v>202</v>
      </c>
      <c r="E51" s="313" t="s">
        <v>202</v>
      </c>
      <c r="F51" s="137">
        <f t="shared" ref="F51:F63" si="8">SUM(G51:J51)</f>
        <v>0</v>
      </c>
      <c r="G51" s="137" t="s">
        <v>202</v>
      </c>
      <c r="H51" s="137" t="s">
        <v>202</v>
      </c>
      <c r="I51" s="137" t="s">
        <v>202</v>
      </c>
      <c r="J51" s="137" t="s">
        <v>202</v>
      </c>
    </row>
    <row r="52" spans="1:10" ht="34.5" customHeight="1">
      <c r="A52" s="219" t="s">
        <v>115</v>
      </c>
      <c r="B52" s="220">
        <v>3295</v>
      </c>
      <c r="C52" s="79">
        <f>SUM(C36,C41)</f>
        <v>0</v>
      </c>
      <c r="D52" s="79">
        <f>SUM(D36,D41)</f>
        <v>0</v>
      </c>
      <c r="E52" s="79">
        <f t="shared" ref="E52" si="9">SUM(E36,E41)</f>
        <v>0</v>
      </c>
      <c r="F52" s="138">
        <f t="shared" si="8"/>
        <v>0</v>
      </c>
      <c r="G52" s="138">
        <f>SUM(G36,G41)</f>
        <v>0</v>
      </c>
      <c r="H52" s="138">
        <f>SUM(H36,H41)</f>
        <v>0</v>
      </c>
      <c r="I52" s="138">
        <f>SUM(I36,I41)</f>
        <v>0</v>
      </c>
      <c r="J52" s="138">
        <f>SUM(J36,J41)</f>
        <v>0</v>
      </c>
    </row>
    <row r="53" spans="1:10" ht="27" customHeight="1">
      <c r="A53" s="215" t="s">
        <v>116</v>
      </c>
      <c r="B53" s="216"/>
      <c r="C53" s="222"/>
      <c r="D53" s="222"/>
      <c r="E53" s="222"/>
      <c r="F53" s="223"/>
      <c r="G53" s="223"/>
      <c r="H53" s="223"/>
      <c r="I53" s="223"/>
      <c r="J53" s="224"/>
    </row>
    <row r="54" spans="1:10" ht="34.5" customHeight="1">
      <c r="A54" s="219" t="s">
        <v>269</v>
      </c>
      <c r="B54" s="220">
        <v>3300</v>
      </c>
      <c r="C54" s="79">
        <f>SUM(C55,C56,C57)</f>
        <v>0</v>
      </c>
      <c r="D54" s="79">
        <f>SUM(D55,D56,D57)</f>
        <v>0</v>
      </c>
      <c r="E54" s="79">
        <f>SUM(E55,E56,E57)</f>
        <v>0</v>
      </c>
      <c r="F54" s="138">
        <f t="shared" si="8"/>
        <v>0</v>
      </c>
      <c r="G54" s="138">
        <f>SUM(G55,G56,G57)</f>
        <v>0</v>
      </c>
      <c r="H54" s="138">
        <f>SUM(H55,H56,H57)</f>
        <v>0</v>
      </c>
      <c r="I54" s="138">
        <f>SUM(I55,I56,I57)</f>
        <v>0</v>
      </c>
      <c r="J54" s="138">
        <f>SUM(J55,J56,J57)</f>
        <v>0</v>
      </c>
    </row>
    <row r="55" spans="1:10" ht="33" customHeight="1">
      <c r="A55" s="310" t="s">
        <v>270</v>
      </c>
      <c r="B55" s="221">
        <v>3310</v>
      </c>
      <c r="C55" s="306"/>
      <c r="D55" s="306"/>
      <c r="E55" s="313"/>
      <c r="F55" s="137">
        <f t="shared" si="8"/>
        <v>0</v>
      </c>
      <c r="G55" s="137">
        <f>'VII Статутн капіт'!G9</f>
        <v>0</v>
      </c>
      <c r="H55" s="137">
        <f>'VII Статутн капіт'!H9</f>
        <v>0</v>
      </c>
      <c r="I55" s="137">
        <f>'VII Статутн капіт'!I9</f>
        <v>0</v>
      </c>
      <c r="J55" s="137">
        <f>'VII Статутн капіт'!J9</f>
        <v>0</v>
      </c>
    </row>
    <row r="56" spans="1:10" ht="34.5" customHeight="1">
      <c r="A56" s="310" t="s">
        <v>383</v>
      </c>
      <c r="B56" s="221">
        <v>3320</v>
      </c>
      <c r="C56" s="306"/>
      <c r="D56" s="306"/>
      <c r="E56" s="306"/>
      <c r="F56" s="137">
        <f t="shared" si="8"/>
        <v>0</v>
      </c>
      <c r="G56" s="137"/>
      <c r="H56" s="137"/>
      <c r="I56" s="137"/>
      <c r="J56" s="137"/>
    </row>
    <row r="57" spans="1:10" ht="39" customHeight="1">
      <c r="A57" s="310" t="s">
        <v>432</v>
      </c>
      <c r="B57" s="221">
        <v>3330</v>
      </c>
      <c r="C57" s="306"/>
      <c r="D57" s="306"/>
      <c r="E57" s="306"/>
      <c r="F57" s="137">
        <f t="shared" si="8"/>
        <v>0</v>
      </c>
      <c r="G57" s="137"/>
      <c r="H57" s="137"/>
      <c r="I57" s="137"/>
      <c r="J57" s="137"/>
    </row>
    <row r="58" spans="1:10" ht="27" customHeight="1">
      <c r="A58" s="219" t="s">
        <v>271</v>
      </c>
      <c r="B58" s="220">
        <v>3345</v>
      </c>
      <c r="C58" s="79">
        <f>SUM(C59,C60,C61,C62,C63)</f>
        <v>0</v>
      </c>
      <c r="D58" s="79">
        <f t="shared" ref="D58" si="10">SUM(D59,D60,D61,D62,D63)</f>
        <v>0</v>
      </c>
      <c r="E58" s="79">
        <f t="shared" ref="E58:J58" si="11">SUM(E59,E60,E61,E62,E63)</f>
        <v>0</v>
      </c>
      <c r="F58" s="138">
        <f t="shared" si="8"/>
        <v>0</v>
      </c>
      <c r="G58" s="138">
        <f t="shared" si="11"/>
        <v>0</v>
      </c>
      <c r="H58" s="138">
        <f t="shared" si="11"/>
        <v>0</v>
      </c>
      <c r="I58" s="138">
        <f t="shared" si="11"/>
        <v>0</v>
      </c>
      <c r="J58" s="138">
        <f t="shared" si="11"/>
        <v>0</v>
      </c>
    </row>
    <row r="59" spans="1:10" ht="34.5" customHeight="1">
      <c r="A59" s="310" t="s">
        <v>272</v>
      </c>
      <c r="B59" s="221">
        <v>3350</v>
      </c>
      <c r="C59" s="306" t="s">
        <v>202</v>
      </c>
      <c r="D59" s="306" t="s">
        <v>202</v>
      </c>
      <c r="E59" s="313" t="s">
        <v>202</v>
      </c>
      <c r="F59" s="137">
        <f t="shared" si="8"/>
        <v>0</v>
      </c>
      <c r="G59" s="137" t="s">
        <v>202</v>
      </c>
      <c r="H59" s="137" t="s">
        <v>202</v>
      </c>
      <c r="I59" s="137" t="s">
        <v>202</v>
      </c>
      <c r="J59" s="137" t="s">
        <v>202</v>
      </c>
    </row>
    <row r="60" spans="1:10" ht="39" customHeight="1">
      <c r="A60" s="310" t="s">
        <v>413</v>
      </c>
      <c r="B60" s="221">
        <v>3360</v>
      </c>
      <c r="C60" s="306" t="s">
        <v>202</v>
      </c>
      <c r="D60" s="306" t="s">
        <v>202</v>
      </c>
      <c r="E60" s="313" t="s">
        <v>202</v>
      </c>
      <c r="F60" s="137">
        <f t="shared" si="8"/>
        <v>0</v>
      </c>
      <c r="G60" s="137" t="s">
        <v>202</v>
      </c>
      <c r="H60" s="137" t="s">
        <v>202</v>
      </c>
      <c r="I60" s="137" t="s">
        <v>202</v>
      </c>
      <c r="J60" s="137" t="s">
        <v>202</v>
      </c>
    </row>
    <row r="61" spans="1:10" ht="36" customHeight="1">
      <c r="A61" s="310" t="s">
        <v>384</v>
      </c>
      <c r="B61" s="221">
        <v>3370</v>
      </c>
      <c r="C61" s="306" t="s">
        <v>202</v>
      </c>
      <c r="D61" s="306" t="s">
        <v>202</v>
      </c>
      <c r="E61" s="313" t="s">
        <v>202</v>
      </c>
      <c r="F61" s="137">
        <f t="shared" si="8"/>
        <v>0</v>
      </c>
      <c r="G61" s="137" t="s">
        <v>202</v>
      </c>
      <c r="H61" s="137" t="s">
        <v>202</v>
      </c>
      <c r="I61" s="137" t="s">
        <v>202</v>
      </c>
      <c r="J61" s="137" t="s">
        <v>202</v>
      </c>
    </row>
    <row r="62" spans="1:10" ht="49.5" customHeight="1">
      <c r="A62" s="310" t="s">
        <v>385</v>
      </c>
      <c r="B62" s="221">
        <v>3380</v>
      </c>
      <c r="C62" s="306" t="s">
        <v>202</v>
      </c>
      <c r="D62" s="306" t="s">
        <v>202</v>
      </c>
      <c r="E62" s="313" t="s">
        <v>202</v>
      </c>
      <c r="F62" s="137">
        <f t="shared" si="8"/>
        <v>0</v>
      </c>
      <c r="G62" s="137" t="s">
        <v>202</v>
      </c>
      <c r="H62" s="137" t="s">
        <v>202</v>
      </c>
      <c r="I62" s="137" t="s">
        <v>202</v>
      </c>
      <c r="J62" s="137" t="s">
        <v>202</v>
      </c>
    </row>
    <row r="63" spans="1:10" ht="34.5" customHeight="1">
      <c r="A63" s="310" t="s">
        <v>312</v>
      </c>
      <c r="B63" s="221">
        <v>3390</v>
      </c>
      <c r="C63" s="306" t="s">
        <v>202</v>
      </c>
      <c r="D63" s="306" t="s">
        <v>202</v>
      </c>
      <c r="E63" s="313" t="s">
        <v>202</v>
      </c>
      <c r="F63" s="137">
        <f t="shared" si="8"/>
        <v>0</v>
      </c>
      <c r="G63" s="137" t="s">
        <v>202</v>
      </c>
      <c r="H63" s="137" t="s">
        <v>202</v>
      </c>
      <c r="I63" s="137" t="s">
        <v>202</v>
      </c>
      <c r="J63" s="137" t="s">
        <v>202</v>
      </c>
    </row>
    <row r="64" spans="1:10" ht="31.5" customHeight="1">
      <c r="A64" s="219" t="s">
        <v>117</v>
      </c>
      <c r="B64" s="220">
        <v>3395</v>
      </c>
      <c r="C64" s="79">
        <f>SUM(C54,C58)</f>
        <v>0</v>
      </c>
      <c r="D64" s="79">
        <f>SUM(D54,D58)</f>
        <v>0</v>
      </c>
      <c r="E64" s="79">
        <f>SUM(E54,E58)</f>
        <v>0</v>
      </c>
      <c r="F64" s="138">
        <f>SUM(G64:J64)</f>
        <v>0</v>
      </c>
      <c r="G64" s="138">
        <f>SUM(G54,G58)</f>
        <v>0</v>
      </c>
      <c r="H64" s="138">
        <f>SUM(H54,H58)</f>
        <v>0</v>
      </c>
      <c r="I64" s="138">
        <f>SUM(I54,I58)</f>
        <v>0</v>
      </c>
      <c r="J64" s="138">
        <f>SUM(J54,J58)</f>
        <v>0</v>
      </c>
    </row>
    <row r="65" spans="1:10" ht="30" customHeight="1">
      <c r="A65" s="219" t="s">
        <v>28</v>
      </c>
      <c r="B65" s="220">
        <v>3400</v>
      </c>
      <c r="C65" s="79">
        <f>SUM(C34,C52,C64)</f>
        <v>3</v>
      </c>
      <c r="D65" s="323">
        <f>SUM(D34,D52,D64)</f>
        <v>7.2000000000002728</v>
      </c>
      <c r="E65" s="79">
        <f>SUM(E34,E52,E64)</f>
        <v>-164</v>
      </c>
      <c r="F65" s="138">
        <f t="shared" ref="F65:J65" si="12">SUM(F34,F52,F64)</f>
        <v>24.500000000000682</v>
      </c>
      <c r="G65" s="138">
        <f t="shared" si="12"/>
        <v>6.1000000000001364</v>
      </c>
      <c r="H65" s="138">
        <f t="shared" si="12"/>
        <v>6.2000000000002728</v>
      </c>
      <c r="I65" s="138">
        <f t="shared" si="12"/>
        <v>6.1000000000001364</v>
      </c>
      <c r="J65" s="138">
        <f t="shared" si="12"/>
        <v>6.1000000000001364</v>
      </c>
    </row>
    <row r="66" spans="1:10" ht="37.5" customHeight="1">
      <c r="A66" s="310" t="s">
        <v>386</v>
      </c>
      <c r="B66" s="221">
        <v>3405</v>
      </c>
      <c r="C66" s="306">
        <v>2</v>
      </c>
      <c r="D66" s="307"/>
      <c r="E66" s="306"/>
      <c r="F66" s="137"/>
      <c r="G66" s="137">
        <f>F66</f>
        <v>0</v>
      </c>
      <c r="H66" s="137">
        <f>G68</f>
        <v>6.1000000000001364</v>
      </c>
      <c r="I66" s="137">
        <f>H68</f>
        <v>12.300000000000409</v>
      </c>
      <c r="J66" s="137">
        <f>I68</f>
        <v>18.400000000000546</v>
      </c>
    </row>
    <row r="67" spans="1:10" ht="34.5" customHeight="1">
      <c r="A67" s="310" t="s">
        <v>119</v>
      </c>
      <c r="B67" s="221">
        <v>3410</v>
      </c>
      <c r="C67" s="306"/>
      <c r="D67" s="307"/>
      <c r="E67" s="306"/>
      <c r="F67" s="137">
        <f>SUM(G67:J67)</f>
        <v>0</v>
      </c>
      <c r="G67" s="137"/>
      <c r="H67" s="137"/>
      <c r="I67" s="137"/>
      <c r="J67" s="137"/>
    </row>
    <row r="68" spans="1:10" ht="36" customHeight="1">
      <c r="A68" s="227" t="s">
        <v>387</v>
      </c>
      <c r="B68" s="228">
        <v>3415</v>
      </c>
      <c r="C68" s="79">
        <f>SUM(C66,C65,C67)</f>
        <v>5</v>
      </c>
      <c r="D68" s="323">
        <f>SUM(D66,D65,D67)</f>
        <v>7.2000000000002728</v>
      </c>
      <c r="E68" s="79">
        <f>SUM(E66,E65,E67)</f>
        <v>-164</v>
      </c>
      <c r="F68" s="138">
        <f t="shared" ref="F68:J68" si="13">SUM(F66,F65,F67)</f>
        <v>24.500000000000682</v>
      </c>
      <c r="G68" s="138">
        <f t="shared" si="13"/>
        <v>6.1000000000001364</v>
      </c>
      <c r="H68" s="138">
        <f t="shared" si="13"/>
        <v>12.300000000000409</v>
      </c>
      <c r="I68" s="138">
        <f t="shared" si="13"/>
        <v>18.400000000000546</v>
      </c>
      <c r="J68" s="138">
        <f t="shared" si="13"/>
        <v>24.500000000000682</v>
      </c>
    </row>
    <row r="69" spans="1:10" s="124" customFormat="1" ht="20.100000000000001" customHeight="1">
      <c r="A69" s="32"/>
      <c r="B69" s="229"/>
      <c r="C69" s="230"/>
      <c r="D69" s="231"/>
      <c r="E69" s="231"/>
      <c r="F69" s="232"/>
      <c r="G69" s="231"/>
      <c r="H69" s="231"/>
      <c r="I69" s="231"/>
      <c r="J69" s="231"/>
    </row>
    <row r="70" spans="1:10" s="24" customFormat="1" ht="34.5" customHeight="1">
      <c r="A70" s="233" t="s">
        <v>464</v>
      </c>
      <c r="B70" s="204"/>
      <c r="C70" s="397" t="s">
        <v>86</v>
      </c>
      <c r="D70" s="398"/>
      <c r="E70" s="398"/>
      <c r="F70" s="398"/>
      <c r="G70" s="205"/>
      <c r="H70" s="399" t="s">
        <v>465</v>
      </c>
      <c r="I70" s="399"/>
      <c r="J70" s="399"/>
    </row>
    <row r="71" spans="1:10" ht="36" customHeight="1">
      <c r="A71" s="152" t="s">
        <v>364</v>
      </c>
      <c r="B71" s="25"/>
      <c r="C71" s="392" t="s">
        <v>69</v>
      </c>
      <c r="D71" s="392"/>
      <c r="E71" s="392"/>
      <c r="F71" s="392"/>
      <c r="G71" s="206"/>
      <c r="H71" s="402" t="s">
        <v>83</v>
      </c>
      <c r="I71" s="402"/>
      <c r="J71" s="402"/>
    </row>
    <row r="72" spans="1:10">
      <c r="C72" s="110"/>
    </row>
    <row r="73" spans="1:10">
      <c r="C73" s="110"/>
    </row>
    <row r="74" spans="1:10">
      <c r="C74" s="110"/>
    </row>
    <row r="75" spans="1:10">
      <c r="C75" s="110"/>
    </row>
    <row r="76" spans="1:10">
      <c r="C76" s="110"/>
    </row>
    <row r="77" spans="1:10">
      <c r="C77" s="110"/>
    </row>
    <row r="78" spans="1:10">
      <c r="C78" s="110"/>
    </row>
    <row r="79" spans="1:10">
      <c r="C79" s="110"/>
    </row>
    <row r="80" spans="1:10">
      <c r="C80" s="110"/>
    </row>
    <row r="81" spans="3:3">
      <c r="C81" s="110"/>
    </row>
    <row r="82" spans="3:3">
      <c r="C82" s="110"/>
    </row>
    <row r="83" spans="3:3">
      <c r="C83" s="110"/>
    </row>
    <row r="84" spans="3:3">
      <c r="C84" s="110"/>
    </row>
    <row r="85" spans="3:3">
      <c r="C85" s="110"/>
    </row>
    <row r="86" spans="3:3">
      <c r="C86" s="110"/>
    </row>
    <row r="87" spans="3:3">
      <c r="C87" s="110"/>
    </row>
    <row r="88" spans="3:3">
      <c r="C88" s="110"/>
    </row>
    <row r="89" spans="3:3">
      <c r="C89" s="110"/>
    </row>
    <row r="90" spans="3:3">
      <c r="C90" s="110"/>
    </row>
    <row r="91" spans="3:3">
      <c r="C91" s="110"/>
    </row>
    <row r="92" spans="3:3">
      <c r="C92" s="110"/>
    </row>
    <row r="93" spans="3:3">
      <c r="C93" s="110"/>
    </row>
    <row r="94" spans="3:3">
      <c r="C94" s="110"/>
    </row>
    <row r="95" spans="3:3">
      <c r="C95" s="110"/>
    </row>
    <row r="96" spans="3:3">
      <c r="C96" s="110"/>
    </row>
    <row r="97" spans="3:3">
      <c r="C97" s="110"/>
    </row>
    <row r="98" spans="3:3">
      <c r="C98" s="110"/>
    </row>
    <row r="99" spans="3:3">
      <c r="C99" s="110"/>
    </row>
    <row r="100" spans="3:3">
      <c r="C100" s="110"/>
    </row>
    <row r="101" spans="3:3">
      <c r="C101" s="110"/>
    </row>
    <row r="102" spans="3:3">
      <c r="C102" s="110"/>
    </row>
  </sheetData>
  <mergeCells count="12">
    <mergeCell ref="C71:F71"/>
    <mergeCell ref="H71:J71"/>
    <mergeCell ref="C70:F70"/>
    <mergeCell ref="H70:J70"/>
    <mergeCell ref="A2:J2"/>
    <mergeCell ref="A4:A5"/>
    <mergeCell ref="B4:B5"/>
    <mergeCell ref="C4:C5"/>
    <mergeCell ref="D4:D5"/>
    <mergeCell ref="E4:E5"/>
    <mergeCell ref="F4:F5"/>
    <mergeCell ref="G4:J4"/>
  </mergeCells>
  <phoneticPr fontId="3" type="noConversion"/>
  <pageMargins left="0.23622047244094491" right="0.15748031496062992" top="0.19685039370078741" bottom="0.19685039370078741" header="0.31496062992125984" footer="0.51181102362204722"/>
  <pageSetup paperSize="9" scale="60" orientation="landscape" r:id="rId1"/>
  <headerFooter alignWithMargins="0"/>
  <ignoredErrors>
    <ignoredError sqref="F18 F34 F36 F52 F56 F60 F54 F64 F8 F41:F44 F58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4"/>
  <sheetViews>
    <sheetView view="pageBreakPreview" zoomScale="70" zoomScaleSheetLayoutView="70" workbookViewId="0">
      <selection sqref="A1:J39"/>
    </sheetView>
  </sheetViews>
  <sheetFormatPr defaultColWidth="9.109375" defaultRowHeight="18"/>
  <cols>
    <col min="1" max="1" width="69.88671875" style="3" customWidth="1"/>
    <col min="2" max="2" width="12" style="74" customWidth="1"/>
    <col min="3" max="3" width="16.109375" style="74" customWidth="1"/>
    <col min="4" max="4" width="16.6640625" style="74" customWidth="1"/>
    <col min="5" max="5" width="16.109375" style="74" customWidth="1"/>
    <col min="6" max="6" width="16" style="74" customWidth="1"/>
    <col min="7" max="7" width="16.33203125" style="3" customWidth="1"/>
    <col min="8" max="8" width="16.88671875" style="3" customWidth="1"/>
    <col min="9" max="9" width="16.109375" style="3" customWidth="1"/>
    <col min="10" max="10" width="16.44140625" style="3" customWidth="1"/>
    <col min="11" max="16384" width="9.109375" style="3"/>
  </cols>
  <sheetData>
    <row r="1" spans="1:10">
      <c r="B1" s="301"/>
      <c r="C1" s="301"/>
      <c r="D1" s="301"/>
      <c r="E1" s="301"/>
      <c r="F1" s="301"/>
    </row>
    <row r="2" spans="1:10" ht="22.8">
      <c r="A2" s="410" t="s">
        <v>424</v>
      </c>
      <c r="B2" s="410"/>
      <c r="C2" s="410"/>
      <c r="D2" s="410"/>
      <c r="E2" s="410"/>
      <c r="F2" s="410"/>
      <c r="G2" s="410"/>
      <c r="H2" s="410"/>
    </row>
    <row r="3" spans="1:10">
      <c r="A3" s="318"/>
      <c r="B3" s="55"/>
      <c r="C3" s="318"/>
      <c r="D3" s="318"/>
      <c r="E3" s="318"/>
      <c r="F3" s="55"/>
      <c r="G3" s="318"/>
      <c r="H3" s="318"/>
      <c r="J3" s="133" t="s">
        <v>399</v>
      </c>
    </row>
    <row r="4" spans="1:10" ht="41.25" customHeight="1">
      <c r="A4" s="376" t="s">
        <v>166</v>
      </c>
      <c r="B4" s="378" t="s">
        <v>17</v>
      </c>
      <c r="C4" s="380" t="s">
        <v>517</v>
      </c>
      <c r="D4" s="380" t="s">
        <v>518</v>
      </c>
      <c r="E4" s="382" t="s">
        <v>514</v>
      </c>
      <c r="F4" s="380" t="s">
        <v>520</v>
      </c>
      <c r="G4" s="384" t="s">
        <v>333</v>
      </c>
      <c r="H4" s="385"/>
      <c r="I4" s="385"/>
      <c r="J4" s="386"/>
    </row>
    <row r="5" spans="1:10" ht="54" customHeight="1">
      <c r="A5" s="377"/>
      <c r="B5" s="379"/>
      <c r="C5" s="381"/>
      <c r="D5" s="381"/>
      <c r="E5" s="383"/>
      <c r="F5" s="381"/>
      <c r="G5" s="300" t="s">
        <v>129</v>
      </c>
      <c r="H5" s="300" t="s">
        <v>130</v>
      </c>
      <c r="I5" s="300" t="s">
        <v>131</v>
      </c>
      <c r="J5" s="300" t="s">
        <v>63</v>
      </c>
    </row>
    <row r="6" spans="1:10" ht="23.25" customHeight="1">
      <c r="A6" s="317">
        <v>1</v>
      </c>
      <c r="B6" s="4">
        <v>2</v>
      </c>
      <c r="C6" s="4">
        <v>3</v>
      </c>
      <c r="D6" s="4">
        <v>4</v>
      </c>
      <c r="E6" s="4">
        <v>5</v>
      </c>
      <c r="F6" s="4">
        <v>6</v>
      </c>
      <c r="G6" s="4">
        <v>7</v>
      </c>
      <c r="H6" s="4">
        <v>8</v>
      </c>
      <c r="I6" s="317">
        <v>9</v>
      </c>
      <c r="J6" s="317">
        <v>10</v>
      </c>
    </row>
    <row r="7" spans="1:10" ht="30.75" customHeight="1">
      <c r="A7" s="182" t="s">
        <v>113</v>
      </c>
      <c r="B7" s="4"/>
      <c r="C7" s="111"/>
      <c r="D7" s="111"/>
      <c r="E7" s="111"/>
      <c r="F7" s="111"/>
      <c r="G7" s="111"/>
      <c r="H7" s="111"/>
      <c r="I7" s="234"/>
      <c r="J7" s="234"/>
    </row>
    <row r="8" spans="1:10" ht="39.75" customHeight="1">
      <c r="A8" s="212" t="s">
        <v>404</v>
      </c>
      <c r="B8" s="183"/>
      <c r="C8" s="111"/>
      <c r="D8" s="111"/>
      <c r="E8" s="111"/>
      <c r="F8" s="111"/>
      <c r="G8" s="111"/>
      <c r="H8" s="111"/>
      <c r="I8" s="234"/>
      <c r="J8" s="234"/>
    </row>
    <row r="9" spans="1:10" ht="27" customHeight="1">
      <c r="A9" s="235" t="s">
        <v>409</v>
      </c>
      <c r="B9" s="183">
        <v>3080</v>
      </c>
      <c r="C9" s="79">
        <f>SUM(C10:C11)</f>
        <v>0</v>
      </c>
      <c r="D9" s="79">
        <f>SUM(D10:D11)</f>
        <v>585</v>
      </c>
      <c r="E9" s="79">
        <f>SUM(E10:E11)</f>
        <v>2498.3000000000002</v>
      </c>
      <c r="F9" s="79">
        <f>SUM(G9:J9)</f>
        <v>1586.4</v>
      </c>
      <c r="G9" s="79">
        <f>SUM(G10:G11)</f>
        <v>396.6</v>
      </c>
      <c r="H9" s="79">
        <f>SUM(H10:H11)</f>
        <v>396.6</v>
      </c>
      <c r="I9" s="79">
        <f>SUM(I10:I11)</f>
        <v>396.6</v>
      </c>
      <c r="J9" s="79">
        <f>SUM(J10:J11)</f>
        <v>396.6</v>
      </c>
    </row>
    <row r="10" spans="1:10" ht="24.75" customHeight="1">
      <c r="A10" s="80" t="s">
        <v>488</v>
      </c>
      <c r="B10" s="4"/>
      <c r="C10" s="306"/>
      <c r="D10" s="306">
        <v>585</v>
      </c>
      <c r="E10" s="306">
        <v>2498.3000000000002</v>
      </c>
      <c r="F10" s="306">
        <f>SUM(G10:J10)</f>
        <v>1586.4</v>
      </c>
      <c r="G10" s="306">
        <v>396.6</v>
      </c>
      <c r="H10" s="306">
        <v>396.6</v>
      </c>
      <c r="I10" s="306">
        <v>396.6</v>
      </c>
      <c r="J10" s="306">
        <v>396.6</v>
      </c>
    </row>
    <row r="11" spans="1:10" ht="24.75" customHeight="1">
      <c r="A11" s="80"/>
      <c r="B11" s="4"/>
      <c r="C11" s="306"/>
      <c r="D11" s="75"/>
      <c r="E11" s="75"/>
      <c r="F11" s="306"/>
      <c r="G11" s="75"/>
      <c r="H11" s="75"/>
      <c r="I11" s="75"/>
      <c r="J11" s="75"/>
    </row>
    <row r="12" spans="1:10" s="23" customFormat="1" ht="26.25" customHeight="1">
      <c r="A12" s="212" t="s">
        <v>258</v>
      </c>
      <c r="B12" s="187"/>
      <c r="C12" s="236"/>
      <c r="D12" s="236"/>
      <c r="E12" s="236"/>
      <c r="F12" s="236"/>
      <c r="G12" s="236"/>
      <c r="H12" s="236"/>
      <c r="I12" s="237"/>
      <c r="J12" s="237"/>
    </row>
    <row r="13" spans="1:10" s="23" customFormat="1" ht="27" customHeight="1">
      <c r="A13" s="235" t="s">
        <v>250</v>
      </c>
      <c r="B13" s="187">
        <v>3160</v>
      </c>
      <c r="C13" s="77">
        <f>SUM(C14:C15)</f>
        <v>0</v>
      </c>
      <c r="D13" s="77">
        <f>SUM(D14:D15)</f>
        <v>-585</v>
      </c>
      <c r="E13" s="77">
        <f>SUM(E14:E15)</f>
        <v>-2307.6999999999998</v>
      </c>
      <c r="F13" s="77">
        <f>SUM(G13:J13)</f>
        <v>0</v>
      </c>
      <c r="G13" s="77">
        <f>SUM(G14:G15)</f>
        <v>0</v>
      </c>
      <c r="H13" s="77">
        <f>SUM(H14:H15)</f>
        <v>0</v>
      </c>
      <c r="I13" s="77">
        <f>SUM(I14:I15)</f>
        <v>0</v>
      </c>
      <c r="J13" s="77">
        <f>SUM(J14:J15)</f>
        <v>0</v>
      </c>
    </row>
    <row r="14" spans="1:10" s="23" customFormat="1" ht="27.75" customHeight="1">
      <c r="A14" s="80" t="s">
        <v>468</v>
      </c>
      <c r="B14" s="189"/>
      <c r="C14" s="76"/>
      <c r="D14" s="76">
        <v>-585</v>
      </c>
      <c r="E14" s="76">
        <v>-2307.6999999999998</v>
      </c>
      <c r="F14" s="76">
        <f>SUM(G14:J14)</f>
        <v>0</v>
      </c>
      <c r="G14" s="76"/>
      <c r="H14" s="76"/>
      <c r="I14" s="76"/>
      <c r="J14" s="76"/>
    </row>
    <row r="15" spans="1:10" s="23" customFormat="1" ht="27" customHeight="1">
      <c r="A15" s="80"/>
      <c r="B15" s="189"/>
      <c r="C15" s="76"/>
      <c r="D15" s="76"/>
      <c r="E15" s="76"/>
      <c r="F15" s="76"/>
      <c r="G15" s="76"/>
      <c r="H15" s="76"/>
      <c r="I15" s="76"/>
      <c r="J15" s="76"/>
    </row>
    <row r="16" spans="1:10" s="23" customFormat="1" ht="40.5" customHeight="1">
      <c r="A16" s="182" t="s">
        <v>114</v>
      </c>
      <c r="B16" s="187"/>
      <c r="C16" s="236"/>
      <c r="D16" s="236"/>
      <c r="E16" s="236"/>
      <c r="F16" s="111"/>
      <c r="G16" s="236"/>
      <c r="H16" s="236"/>
      <c r="I16" s="236"/>
      <c r="J16" s="236"/>
    </row>
    <row r="17" spans="1:10" s="23" customFormat="1" ht="38.25" customHeight="1">
      <c r="A17" s="212" t="s">
        <v>265</v>
      </c>
      <c r="B17" s="187"/>
      <c r="C17" s="236"/>
      <c r="D17" s="236">
        <v>2100</v>
      </c>
      <c r="E17" s="79">
        <v>3043</v>
      </c>
      <c r="F17" s="79">
        <f>G17+H17+I17+J17</f>
        <v>3000</v>
      </c>
      <c r="G17" s="79"/>
      <c r="H17" s="79">
        <v>1500</v>
      </c>
      <c r="I17" s="79">
        <v>1500</v>
      </c>
      <c r="J17" s="79"/>
    </row>
    <row r="18" spans="1:10" s="23" customFormat="1" ht="45" customHeight="1">
      <c r="A18" s="238" t="s">
        <v>378</v>
      </c>
      <c r="B18" s="228"/>
      <c r="C18" s="79">
        <f>C19+C22+C25+C28+C31</f>
        <v>-4534</v>
      </c>
      <c r="D18" s="79">
        <v>-2100</v>
      </c>
      <c r="E18" s="79">
        <f>E19+E22+E25+E28+E31</f>
        <v>-3043</v>
      </c>
      <c r="F18" s="79">
        <f>SUM(G18:J18)</f>
        <v>-3000</v>
      </c>
      <c r="G18" s="79"/>
      <c r="H18" s="79">
        <f>H19+H22+H25+H28+H31</f>
        <v>-1500</v>
      </c>
      <c r="I18" s="79">
        <f>I19+I22+I25+I28+I31</f>
        <v>-1500</v>
      </c>
      <c r="J18" s="79">
        <f>J19+J22+J25+J28+J31</f>
        <v>0</v>
      </c>
    </row>
    <row r="19" spans="1:10" s="23" customFormat="1" ht="45" customHeight="1">
      <c r="A19" s="182" t="s">
        <v>430</v>
      </c>
      <c r="B19" s="187">
        <v>3272</v>
      </c>
      <c r="C19" s="77">
        <f t="shared" ref="C19:J19" si="0">SUM(C20:C21)</f>
        <v>-1757</v>
      </c>
      <c r="D19" s="77">
        <f t="shared" si="0"/>
        <v>0</v>
      </c>
      <c r="E19" s="77">
        <f t="shared" si="0"/>
        <v>-143</v>
      </c>
      <c r="F19" s="77">
        <f t="shared" si="0"/>
        <v>0</v>
      </c>
      <c r="G19" s="77">
        <f t="shared" si="0"/>
        <v>0</v>
      </c>
      <c r="H19" s="77">
        <f t="shared" si="0"/>
        <v>0</v>
      </c>
      <c r="I19" s="77">
        <f t="shared" si="0"/>
        <v>0</v>
      </c>
      <c r="J19" s="77">
        <f t="shared" si="0"/>
        <v>0</v>
      </c>
    </row>
    <row r="20" spans="1:10" s="23" customFormat="1" ht="28.5" customHeight="1">
      <c r="A20" s="80"/>
      <c r="B20" s="189"/>
      <c r="C20" s="81">
        <v>-1757</v>
      </c>
      <c r="D20" s="81"/>
      <c r="E20" s="81">
        <f>-143</f>
        <v>-143</v>
      </c>
      <c r="F20" s="81">
        <f t="shared" ref="F20:F39" si="1">SUM(G20:J20)</f>
        <v>0</v>
      </c>
      <c r="G20" s="306"/>
      <c r="H20" s="306"/>
      <c r="I20" s="239"/>
      <c r="J20" s="239"/>
    </row>
    <row r="21" spans="1:10" s="23" customFormat="1" ht="27" customHeight="1">
      <c r="A21" s="80"/>
      <c r="B21" s="189"/>
      <c r="C21" s="81"/>
      <c r="D21" s="81"/>
      <c r="E21" s="81"/>
      <c r="F21" s="81">
        <f t="shared" si="1"/>
        <v>0</v>
      </c>
      <c r="G21" s="306"/>
      <c r="H21" s="306"/>
      <c r="I21" s="239"/>
      <c r="J21" s="306"/>
    </row>
    <row r="22" spans="1:10" s="23" customFormat="1" ht="43.5" customHeight="1">
      <c r="A22" s="182" t="s">
        <v>27</v>
      </c>
      <c r="B22" s="187">
        <v>3273</v>
      </c>
      <c r="C22" s="77">
        <f>SUM(C23:C24)</f>
        <v>0</v>
      </c>
      <c r="D22" s="77">
        <f>SUM(D23:D24)</f>
        <v>0</v>
      </c>
      <c r="E22" s="77">
        <f>SUM(E23:E24)</f>
        <v>0</v>
      </c>
      <c r="F22" s="77">
        <f>SUM(F23:F24)</f>
        <v>0</v>
      </c>
      <c r="G22" s="77">
        <f t="shared" ref="G22:J22" si="2">G23</f>
        <v>0</v>
      </c>
      <c r="H22" s="77">
        <f t="shared" si="2"/>
        <v>0</v>
      </c>
      <c r="I22" s="77">
        <f t="shared" si="2"/>
        <v>0</v>
      </c>
      <c r="J22" s="77">
        <f t="shared" si="2"/>
        <v>0</v>
      </c>
    </row>
    <row r="23" spans="1:10" s="23" customFormat="1" ht="27.75" customHeight="1">
      <c r="A23" s="5"/>
      <c r="B23" s="189"/>
      <c r="C23" s="81"/>
      <c r="D23" s="82"/>
      <c r="E23" s="81"/>
      <c r="F23" s="81">
        <f>SUM(G23:J23)</f>
        <v>0</v>
      </c>
      <c r="G23" s="81"/>
      <c r="H23" s="81"/>
      <c r="I23" s="81"/>
      <c r="J23" s="81"/>
    </row>
    <row r="24" spans="1:10" s="23" customFormat="1" ht="27.75" customHeight="1">
      <c r="A24" s="240"/>
      <c r="B24" s="189"/>
      <c r="C24" s="81"/>
      <c r="D24" s="82"/>
      <c r="E24" s="81"/>
      <c r="F24" s="81">
        <f t="shared" ref="F24" si="3">SUM(G24:J24)</f>
        <v>0</v>
      </c>
      <c r="G24" s="76">
        <v>0</v>
      </c>
      <c r="H24" s="76">
        <v>0</v>
      </c>
      <c r="I24" s="76">
        <v>0</v>
      </c>
      <c r="J24" s="76">
        <v>0</v>
      </c>
    </row>
    <row r="25" spans="1:10" s="23" customFormat="1" ht="46.5" customHeight="1">
      <c r="A25" s="182" t="s">
        <v>410</v>
      </c>
      <c r="B25" s="187">
        <v>3274</v>
      </c>
      <c r="C25" s="77">
        <f>SUM(C27:C27)</f>
        <v>0</v>
      </c>
      <c r="D25" s="77">
        <f>SUM(D27:D27)</f>
        <v>0</v>
      </c>
      <c r="E25" s="77">
        <f>SUM(E26:E27)</f>
        <v>0</v>
      </c>
      <c r="F25" s="83">
        <f>SUM(G25:J25)</f>
        <v>0</v>
      </c>
      <c r="G25" s="77">
        <f>SUM(G27:G27)</f>
        <v>0</v>
      </c>
      <c r="H25" s="77">
        <f>SUM(H27:H27)</f>
        <v>0</v>
      </c>
      <c r="I25" s="77">
        <f>SUM(I27:I27)</f>
        <v>0</v>
      </c>
      <c r="J25" s="77">
        <f>SUM(J27:J27)</f>
        <v>0</v>
      </c>
    </row>
    <row r="26" spans="1:10" s="23" customFormat="1" ht="30" customHeight="1">
      <c r="A26" s="5"/>
      <c r="B26" s="187"/>
      <c r="C26" s="77"/>
      <c r="D26" s="77"/>
      <c r="E26" s="76"/>
      <c r="F26" s="81">
        <f t="shared" ref="F26" si="4">SUM(G26:J26)</f>
        <v>0</v>
      </c>
      <c r="G26" s="81">
        <v>0</v>
      </c>
      <c r="H26" s="81">
        <v>0</v>
      </c>
      <c r="I26" s="81">
        <v>0</v>
      </c>
      <c r="J26" s="81">
        <v>0</v>
      </c>
    </row>
    <row r="27" spans="1:10" s="23" customFormat="1" ht="29.25" customHeight="1">
      <c r="A27" s="5"/>
      <c r="B27" s="189"/>
      <c r="C27" s="81"/>
      <c r="D27" s="82"/>
      <c r="E27" s="81"/>
      <c r="F27" s="81">
        <f>SUM(G27:J27)</f>
        <v>0</v>
      </c>
      <c r="G27" s="81">
        <v>0</v>
      </c>
      <c r="H27" s="81">
        <v>0</v>
      </c>
      <c r="I27" s="81">
        <v>0</v>
      </c>
      <c r="J27" s="81">
        <v>0</v>
      </c>
    </row>
    <row r="28" spans="1:10" s="23" customFormat="1" ht="65.25" customHeight="1">
      <c r="A28" s="182" t="s">
        <v>411</v>
      </c>
      <c r="B28" s="187">
        <v>3275</v>
      </c>
      <c r="C28" s="77">
        <f>SUM(C29:C30)</f>
        <v>-1905</v>
      </c>
      <c r="D28" s="77">
        <f>SUM(D29:D30)</f>
        <v>0</v>
      </c>
      <c r="E28" s="77">
        <f>SUM(E29:E30)</f>
        <v>0</v>
      </c>
      <c r="F28" s="81">
        <f t="shared" si="1"/>
        <v>0</v>
      </c>
      <c r="G28" s="77">
        <f>SUM(G29:G30)</f>
        <v>0</v>
      </c>
      <c r="H28" s="77">
        <f>SUM(H29:H30)</f>
        <v>0</v>
      </c>
      <c r="I28" s="77">
        <f>SUM(I29:I30)</f>
        <v>0</v>
      </c>
      <c r="J28" s="77">
        <f>SUM(J29:J30)</f>
        <v>0</v>
      </c>
    </row>
    <row r="29" spans="1:10" s="23" customFormat="1" ht="33" customHeight="1">
      <c r="A29" s="141"/>
      <c r="B29" s="189"/>
      <c r="C29" s="81">
        <v>-1905</v>
      </c>
      <c r="D29" s="82"/>
      <c r="E29" s="81" t="s">
        <v>545</v>
      </c>
      <c r="F29" s="81">
        <f t="shared" si="1"/>
        <v>0</v>
      </c>
      <c r="G29" s="81">
        <v>0</v>
      </c>
      <c r="H29" s="81">
        <v>0</v>
      </c>
      <c r="I29" s="81">
        <v>0</v>
      </c>
      <c r="J29" s="81">
        <v>0</v>
      </c>
    </row>
    <row r="30" spans="1:10" s="23" customFormat="1" ht="32.25" customHeight="1">
      <c r="A30" s="141"/>
      <c r="B30" s="189"/>
      <c r="C30" s="81"/>
      <c r="D30" s="81"/>
      <c r="E30" s="81"/>
      <c r="F30" s="81">
        <f t="shared" si="1"/>
        <v>0</v>
      </c>
      <c r="G30" s="81">
        <v>0</v>
      </c>
      <c r="H30" s="81">
        <v>0</v>
      </c>
      <c r="I30" s="81">
        <v>0</v>
      </c>
      <c r="J30" s="81">
        <v>0</v>
      </c>
    </row>
    <row r="31" spans="1:10" s="23" customFormat="1" ht="36.75" customHeight="1">
      <c r="A31" s="182" t="s">
        <v>412</v>
      </c>
      <c r="B31" s="187">
        <v>3276</v>
      </c>
      <c r="C31" s="79">
        <f>SUM(C32:C34)</f>
        <v>-872</v>
      </c>
      <c r="D31" s="79">
        <f>SUM(D32:D34)</f>
        <v>-2100</v>
      </c>
      <c r="E31" s="79">
        <f>SUM(E32:E34)</f>
        <v>-2900</v>
      </c>
      <c r="F31" s="81">
        <f t="shared" si="1"/>
        <v>-3000</v>
      </c>
      <c r="G31" s="79">
        <f>SUM(G32:G34)</f>
        <v>0</v>
      </c>
      <c r="H31" s="79">
        <f t="shared" ref="H31:J31" si="5">SUM(H32:H34)</f>
        <v>-1500</v>
      </c>
      <c r="I31" s="79">
        <f t="shared" si="5"/>
        <v>-1500</v>
      </c>
      <c r="J31" s="79">
        <f t="shared" si="5"/>
        <v>0</v>
      </c>
    </row>
    <row r="32" spans="1:10" s="23" customFormat="1" ht="36.75" customHeight="1">
      <c r="A32" s="141" t="s">
        <v>469</v>
      </c>
      <c r="B32" s="187"/>
      <c r="C32" s="79">
        <v>-872</v>
      </c>
      <c r="D32" s="79">
        <v>-900</v>
      </c>
      <c r="E32" s="306">
        <v>-1500</v>
      </c>
      <c r="F32" s="81">
        <f t="shared" si="1"/>
        <v>0</v>
      </c>
      <c r="G32" s="306"/>
      <c r="H32" s="306"/>
      <c r="I32" s="306"/>
      <c r="J32" s="306"/>
    </row>
    <row r="33" spans="1:15" s="23" customFormat="1" ht="37.799999999999997" customHeight="1">
      <c r="A33" s="141" t="s">
        <v>470</v>
      </c>
      <c r="B33" s="189"/>
      <c r="C33" s="81"/>
      <c r="D33" s="81">
        <v>-200</v>
      </c>
      <c r="E33" s="81"/>
      <c r="F33" s="81">
        <v>-1500</v>
      </c>
      <c r="G33" s="306"/>
      <c r="H33" s="306"/>
      <c r="I33" s="306">
        <v>-1500</v>
      </c>
      <c r="J33" s="306"/>
    </row>
    <row r="34" spans="1:15" s="23" customFormat="1" ht="36" customHeight="1">
      <c r="A34" s="141" t="s">
        <v>471</v>
      </c>
      <c r="B34" s="189"/>
      <c r="C34" s="111"/>
      <c r="D34" s="111">
        <v>-1000</v>
      </c>
      <c r="E34" s="111">
        <v>-1400</v>
      </c>
      <c r="F34" s="81">
        <f>SUM(G34:J34)</f>
        <v>-1500</v>
      </c>
      <c r="G34" s="241"/>
      <c r="H34" s="241">
        <v>-1500</v>
      </c>
      <c r="I34" s="241"/>
      <c r="J34" s="241"/>
    </row>
    <row r="35" spans="1:15" s="23" customFormat="1" ht="38.25" customHeight="1">
      <c r="A35" s="182" t="s">
        <v>116</v>
      </c>
      <c r="B35" s="189"/>
      <c r="C35" s="236">
        <v>0</v>
      </c>
      <c r="D35" s="236">
        <v>0</v>
      </c>
      <c r="E35" s="236">
        <v>0</v>
      </c>
      <c r="F35" s="81">
        <f t="shared" si="1"/>
        <v>0</v>
      </c>
      <c r="G35" s="76">
        <v>0</v>
      </c>
      <c r="H35" s="76">
        <v>0</v>
      </c>
      <c r="I35" s="76">
        <v>0</v>
      </c>
      <c r="J35" s="76">
        <v>0</v>
      </c>
    </row>
    <row r="36" spans="1:15" s="23" customFormat="1" ht="32.25" customHeight="1">
      <c r="A36" s="212" t="s">
        <v>271</v>
      </c>
      <c r="B36" s="189"/>
      <c r="C36" s="236">
        <v>0</v>
      </c>
      <c r="D36" s="236">
        <v>0</v>
      </c>
      <c r="E36" s="236">
        <v>0</v>
      </c>
      <c r="F36" s="83">
        <f t="shared" si="1"/>
        <v>0</v>
      </c>
      <c r="G36" s="76">
        <v>0</v>
      </c>
      <c r="H36" s="76">
        <v>0</v>
      </c>
      <c r="I36" s="76">
        <v>0</v>
      </c>
      <c r="J36" s="76">
        <v>0</v>
      </c>
    </row>
    <row r="37" spans="1:15" s="23" customFormat="1" ht="30" customHeight="1">
      <c r="A37" s="182" t="s">
        <v>250</v>
      </c>
      <c r="B37" s="187">
        <v>3390</v>
      </c>
      <c r="C37" s="79">
        <f t="shared" ref="C37:J37" si="6">SUM(C38:C39)</f>
        <v>0</v>
      </c>
      <c r="D37" s="79">
        <f t="shared" si="6"/>
        <v>0</v>
      </c>
      <c r="E37" s="79">
        <f t="shared" si="6"/>
        <v>0</v>
      </c>
      <c r="F37" s="77">
        <f t="shared" si="1"/>
        <v>0</v>
      </c>
      <c r="G37" s="79">
        <f t="shared" si="6"/>
        <v>0</v>
      </c>
      <c r="H37" s="79">
        <f t="shared" si="6"/>
        <v>0</v>
      </c>
      <c r="I37" s="79">
        <f t="shared" si="6"/>
        <v>0</v>
      </c>
      <c r="J37" s="79">
        <f t="shared" si="6"/>
        <v>0</v>
      </c>
      <c r="O37" s="84"/>
    </row>
    <row r="38" spans="1:15" s="23" customFormat="1" ht="30" customHeight="1">
      <c r="A38" s="80"/>
      <c r="B38" s="242"/>
      <c r="C38" s="76"/>
      <c r="D38" s="76"/>
      <c r="E38" s="76"/>
      <c r="F38" s="81">
        <f t="shared" si="1"/>
        <v>0</v>
      </c>
      <c r="G38" s="76"/>
      <c r="H38" s="76"/>
      <c r="I38" s="76"/>
      <c r="J38" s="76"/>
    </row>
    <row r="39" spans="1:15" s="23" customFormat="1" ht="31.5" customHeight="1">
      <c r="A39" s="80"/>
      <c r="B39" s="242"/>
      <c r="C39" s="76"/>
      <c r="D39" s="76"/>
      <c r="E39" s="76"/>
      <c r="F39" s="81">
        <f t="shared" si="1"/>
        <v>0</v>
      </c>
      <c r="G39" s="76"/>
      <c r="H39" s="76"/>
      <c r="I39" s="76"/>
      <c r="J39" s="76"/>
    </row>
    <row r="40" spans="1:15" s="23" customFormat="1" ht="19.5" customHeight="1">
      <c r="A40" s="194"/>
      <c r="B40" s="243"/>
      <c r="C40" s="244"/>
      <c r="D40" s="244"/>
      <c r="E40" s="244"/>
      <c r="F40" s="244"/>
      <c r="G40" s="244"/>
      <c r="H40" s="244"/>
      <c r="I40" s="244"/>
      <c r="J40" s="245"/>
    </row>
    <row r="41" spans="1:15" ht="26.25" customHeight="1">
      <c r="A41" s="192" t="s">
        <v>464</v>
      </c>
      <c r="B41" s="1"/>
      <c r="C41" s="401" t="s">
        <v>86</v>
      </c>
      <c r="D41" s="401"/>
      <c r="E41" s="213"/>
      <c r="F41" s="193"/>
      <c r="G41" s="399" t="s">
        <v>465</v>
      </c>
      <c r="H41" s="399"/>
      <c r="I41" s="399"/>
    </row>
    <row r="42" spans="1:15">
      <c r="A42" s="152" t="s">
        <v>364</v>
      </c>
      <c r="B42" s="3"/>
      <c r="C42" s="375" t="s">
        <v>401</v>
      </c>
      <c r="D42" s="375"/>
      <c r="E42" s="194"/>
      <c r="F42" s="3"/>
      <c r="G42" s="402" t="s">
        <v>83</v>
      </c>
      <c r="H42" s="402"/>
      <c r="I42" s="402"/>
    </row>
    <row r="43" spans="1:15">
      <c r="A43" s="56"/>
      <c r="B43" s="57"/>
      <c r="C43" s="58"/>
      <c r="D43" s="59"/>
      <c r="E43" s="59"/>
      <c r="F43" s="59"/>
      <c r="G43" s="59"/>
      <c r="H43" s="59"/>
    </row>
    <row r="44" spans="1:15">
      <c r="A44" s="56"/>
      <c r="B44" s="57"/>
      <c r="C44" s="58"/>
      <c r="D44" s="59"/>
      <c r="E44" s="59"/>
      <c r="F44" s="59"/>
      <c r="G44" s="59"/>
      <c r="H44" s="59"/>
    </row>
    <row r="45" spans="1:15">
      <c r="A45" s="56"/>
      <c r="B45" s="57"/>
      <c r="C45" s="58"/>
      <c r="D45" s="59"/>
      <c r="E45" s="59"/>
      <c r="F45" s="59"/>
      <c r="G45" s="59"/>
      <c r="H45" s="59"/>
    </row>
    <row r="46" spans="1:15">
      <c r="A46" s="56"/>
      <c r="B46" s="57"/>
      <c r="C46" s="58"/>
      <c r="D46" s="59"/>
      <c r="E46" s="59"/>
      <c r="F46" s="59"/>
      <c r="G46" s="59"/>
      <c r="H46" s="59"/>
    </row>
    <row r="47" spans="1:15">
      <c r="A47" s="56"/>
      <c r="B47" s="57"/>
      <c r="C47" s="58"/>
      <c r="D47" s="59"/>
      <c r="E47" s="59"/>
      <c r="F47" s="59"/>
      <c r="G47" s="59"/>
      <c r="H47" s="59"/>
    </row>
    <row r="48" spans="1:15">
      <c r="A48" s="56"/>
      <c r="B48" s="57"/>
      <c r="C48" s="58"/>
      <c r="D48" s="59"/>
      <c r="E48" s="59"/>
      <c r="F48" s="59"/>
      <c r="G48" s="59"/>
      <c r="H48" s="59"/>
    </row>
    <row r="49" spans="1:8">
      <c r="A49" s="56"/>
      <c r="B49" s="57"/>
      <c r="C49" s="58"/>
      <c r="D49" s="59"/>
      <c r="E49" s="59"/>
      <c r="F49" s="59"/>
      <c r="G49" s="59"/>
      <c r="H49" s="59"/>
    </row>
    <row r="50" spans="1:8">
      <c r="A50" s="56"/>
      <c r="B50" s="57"/>
      <c r="C50" s="58"/>
      <c r="D50" s="59"/>
      <c r="E50" s="59"/>
      <c r="F50" s="59"/>
      <c r="G50" s="59"/>
      <c r="H50" s="59"/>
    </row>
    <row r="51" spans="1:8">
      <c r="A51" s="56"/>
      <c r="B51" s="57"/>
      <c r="C51" s="58"/>
      <c r="D51" s="59"/>
      <c r="E51" s="59"/>
      <c r="F51" s="59"/>
      <c r="G51" s="59"/>
      <c r="H51" s="59"/>
    </row>
    <row r="52" spans="1:8">
      <c r="A52" s="56"/>
      <c r="B52" s="57"/>
      <c r="C52" s="58"/>
      <c r="D52" s="59"/>
      <c r="E52" s="59"/>
      <c r="F52" s="59"/>
      <c r="G52" s="59"/>
      <c r="H52" s="59"/>
    </row>
    <row r="53" spans="1:8">
      <c r="A53" s="56"/>
      <c r="B53" s="57"/>
      <c r="C53" s="58"/>
      <c r="D53" s="59"/>
      <c r="E53" s="59"/>
      <c r="F53" s="59"/>
      <c r="G53" s="59"/>
      <c r="H53" s="59"/>
    </row>
    <row r="54" spans="1:8">
      <c r="A54" s="56"/>
      <c r="B54" s="57"/>
      <c r="C54" s="58"/>
      <c r="D54" s="59"/>
      <c r="E54" s="59"/>
      <c r="F54" s="59"/>
      <c r="G54" s="59"/>
      <c r="H54" s="59"/>
    </row>
    <row r="55" spans="1:8">
      <c r="A55" s="56"/>
      <c r="B55" s="57"/>
      <c r="C55" s="58"/>
      <c r="D55" s="59"/>
      <c r="E55" s="59"/>
      <c r="F55" s="59"/>
      <c r="G55" s="59"/>
      <c r="H55" s="59"/>
    </row>
    <row r="56" spans="1:8">
      <c r="A56" s="56"/>
      <c r="B56" s="57"/>
      <c r="C56" s="58"/>
      <c r="D56" s="59"/>
      <c r="E56" s="59"/>
      <c r="F56" s="59"/>
      <c r="G56" s="59"/>
      <c r="H56" s="59"/>
    </row>
    <row r="57" spans="1:8">
      <c r="A57" s="56"/>
      <c r="B57" s="57"/>
      <c r="C57" s="58"/>
      <c r="D57" s="59"/>
      <c r="E57" s="59"/>
      <c r="F57" s="59"/>
      <c r="G57" s="59"/>
      <c r="H57" s="59"/>
    </row>
    <row r="58" spans="1:8">
      <c r="A58" s="56"/>
      <c r="B58" s="57"/>
      <c r="C58" s="58"/>
      <c r="D58" s="59"/>
      <c r="E58" s="59"/>
      <c r="F58" s="59"/>
      <c r="G58" s="59"/>
      <c r="H58" s="59"/>
    </row>
    <row r="59" spans="1:8">
      <c r="A59" s="56"/>
      <c r="B59" s="57"/>
      <c r="C59" s="58"/>
      <c r="D59" s="59"/>
      <c r="E59" s="59"/>
      <c r="F59" s="59"/>
      <c r="G59" s="59"/>
      <c r="H59" s="59"/>
    </row>
    <row r="60" spans="1:8">
      <c r="A60" s="56"/>
      <c r="B60" s="57"/>
      <c r="C60" s="58"/>
      <c r="D60" s="59"/>
      <c r="E60" s="59"/>
      <c r="F60" s="59"/>
      <c r="G60" s="59"/>
      <c r="H60" s="59"/>
    </row>
    <row r="61" spans="1:8">
      <c r="A61" s="56"/>
      <c r="B61" s="57"/>
      <c r="C61" s="58"/>
      <c r="D61" s="59"/>
      <c r="E61" s="59"/>
      <c r="F61" s="59"/>
      <c r="G61" s="59"/>
      <c r="H61" s="59"/>
    </row>
    <row r="62" spans="1:8">
      <c r="A62" s="56"/>
      <c r="B62" s="57"/>
      <c r="C62" s="58"/>
      <c r="D62" s="59"/>
      <c r="E62" s="59"/>
      <c r="F62" s="59"/>
      <c r="G62" s="59"/>
      <c r="H62" s="59"/>
    </row>
    <row r="63" spans="1:8">
      <c r="A63" s="56"/>
      <c r="B63" s="57"/>
      <c r="C63" s="58"/>
      <c r="D63" s="59"/>
      <c r="E63" s="59"/>
      <c r="F63" s="59"/>
      <c r="G63" s="59"/>
      <c r="H63" s="59"/>
    </row>
    <row r="64" spans="1:8">
      <c r="A64" s="56"/>
      <c r="B64" s="57"/>
      <c r="C64" s="58"/>
      <c r="D64" s="59"/>
      <c r="E64" s="59"/>
      <c r="F64" s="59"/>
      <c r="G64" s="59"/>
      <c r="H64" s="59"/>
    </row>
    <row r="65" spans="1:8">
      <c r="A65" s="56"/>
      <c r="B65" s="57"/>
      <c r="C65" s="58"/>
      <c r="D65" s="59"/>
      <c r="E65" s="59"/>
      <c r="F65" s="59"/>
      <c r="G65" s="59"/>
      <c r="H65" s="59"/>
    </row>
    <row r="66" spans="1:8">
      <c r="A66" s="56"/>
      <c r="B66" s="57"/>
      <c r="C66" s="58"/>
      <c r="D66" s="59"/>
      <c r="E66" s="59"/>
      <c r="F66" s="59"/>
      <c r="G66" s="59"/>
      <c r="H66" s="59"/>
    </row>
    <row r="67" spans="1:8">
      <c r="A67" s="56"/>
      <c r="B67" s="57"/>
      <c r="C67" s="58"/>
      <c r="D67" s="59"/>
      <c r="E67" s="59"/>
      <c r="F67" s="59"/>
      <c r="G67" s="59"/>
      <c r="H67" s="59"/>
    </row>
    <row r="68" spans="1:8">
      <c r="A68" s="56"/>
      <c r="B68" s="57"/>
      <c r="C68" s="58"/>
      <c r="D68" s="59"/>
      <c r="E68" s="59"/>
      <c r="F68" s="59"/>
      <c r="G68" s="59"/>
      <c r="H68" s="59"/>
    </row>
    <row r="69" spans="1:8">
      <c r="A69" s="56"/>
      <c r="B69" s="57"/>
      <c r="C69" s="58"/>
      <c r="D69" s="59"/>
      <c r="E69" s="59"/>
      <c r="F69" s="59"/>
      <c r="G69" s="59"/>
      <c r="H69" s="59"/>
    </row>
    <row r="70" spans="1:8">
      <c r="A70" s="56"/>
      <c r="B70" s="57"/>
      <c r="C70" s="58"/>
      <c r="D70" s="59"/>
      <c r="E70" s="59"/>
      <c r="F70" s="59"/>
      <c r="G70" s="59"/>
      <c r="H70" s="59"/>
    </row>
    <row r="71" spans="1:8">
      <c r="A71" s="56"/>
      <c r="B71" s="57"/>
      <c r="C71" s="58"/>
      <c r="D71" s="59"/>
      <c r="E71" s="59"/>
      <c r="F71" s="59"/>
      <c r="G71" s="59"/>
      <c r="H71" s="59"/>
    </row>
    <row r="72" spans="1:8">
      <c r="A72" s="56"/>
      <c r="B72" s="57"/>
      <c r="C72" s="58"/>
      <c r="D72" s="59"/>
      <c r="E72" s="59"/>
      <c r="F72" s="59"/>
      <c r="G72" s="59"/>
      <c r="H72" s="59"/>
    </row>
    <row r="73" spans="1:8">
      <c r="A73" s="56"/>
      <c r="B73" s="57"/>
      <c r="C73" s="58"/>
      <c r="D73" s="59"/>
      <c r="E73" s="59"/>
      <c r="F73" s="59"/>
      <c r="G73" s="59"/>
      <c r="H73" s="59"/>
    </row>
    <row r="74" spans="1:8">
      <c r="A74" s="56"/>
      <c r="C74" s="292"/>
      <c r="D74" s="60"/>
      <c r="E74" s="60"/>
      <c r="F74" s="60"/>
      <c r="G74" s="60"/>
      <c r="H74" s="60"/>
    </row>
    <row r="75" spans="1:8">
      <c r="A75" s="61"/>
      <c r="C75" s="292"/>
      <c r="D75" s="60"/>
      <c r="E75" s="60"/>
      <c r="F75" s="60"/>
      <c r="G75" s="60"/>
      <c r="H75" s="60"/>
    </row>
    <row r="76" spans="1:8">
      <c r="A76" s="61"/>
      <c r="C76" s="292"/>
      <c r="D76" s="60"/>
      <c r="E76" s="60"/>
      <c r="F76" s="60"/>
      <c r="G76" s="60"/>
      <c r="H76" s="60"/>
    </row>
    <row r="77" spans="1:8">
      <c r="A77" s="61"/>
      <c r="C77" s="292"/>
      <c r="D77" s="60"/>
      <c r="E77" s="60"/>
      <c r="F77" s="60"/>
      <c r="G77" s="60"/>
      <c r="H77" s="60"/>
    </row>
    <row r="78" spans="1:8">
      <c r="A78" s="61"/>
      <c r="C78" s="292"/>
      <c r="D78" s="60"/>
      <c r="E78" s="60"/>
      <c r="F78" s="60"/>
      <c r="G78" s="60"/>
      <c r="H78" s="60"/>
    </row>
    <row r="79" spans="1:8">
      <c r="A79" s="61"/>
      <c r="C79" s="292"/>
      <c r="D79" s="60"/>
      <c r="E79" s="60"/>
      <c r="F79" s="60"/>
      <c r="G79" s="60"/>
      <c r="H79" s="60"/>
    </row>
    <row r="80" spans="1:8">
      <c r="A80" s="61"/>
      <c r="C80" s="292"/>
      <c r="D80" s="60"/>
      <c r="E80" s="60"/>
      <c r="F80" s="60"/>
      <c r="G80" s="60"/>
      <c r="H80" s="60"/>
    </row>
    <row r="81" spans="1:8">
      <c r="A81" s="61"/>
      <c r="C81" s="292"/>
      <c r="D81" s="60"/>
      <c r="E81" s="60"/>
      <c r="F81" s="60"/>
      <c r="G81" s="60"/>
      <c r="H81" s="60"/>
    </row>
    <row r="82" spans="1:8">
      <c r="A82" s="61"/>
      <c r="C82" s="292"/>
      <c r="D82" s="60"/>
      <c r="E82" s="60"/>
      <c r="F82" s="60"/>
      <c r="G82" s="60"/>
      <c r="H82" s="60"/>
    </row>
    <row r="83" spans="1:8">
      <c r="A83" s="61"/>
      <c r="C83" s="292"/>
      <c r="D83" s="60"/>
      <c r="E83" s="60"/>
      <c r="F83" s="60"/>
      <c r="G83" s="60"/>
      <c r="H83" s="60"/>
    </row>
    <row r="84" spans="1:8">
      <c r="A84" s="61"/>
      <c r="C84" s="292"/>
      <c r="D84" s="60"/>
      <c r="E84" s="60"/>
      <c r="F84" s="60"/>
      <c r="G84" s="60"/>
      <c r="H84" s="60"/>
    </row>
    <row r="85" spans="1:8">
      <c r="A85" s="61"/>
      <c r="C85" s="292"/>
      <c r="D85" s="60"/>
      <c r="E85" s="60"/>
      <c r="F85" s="60"/>
      <c r="G85" s="60"/>
      <c r="H85" s="60"/>
    </row>
    <row r="86" spans="1:8">
      <c r="A86" s="61"/>
      <c r="C86" s="292"/>
      <c r="D86" s="60"/>
      <c r="E86" s="60"/>
      <c r="F86" s="60"/>
      <c r="G86" s="60"/>
      <c r="H86" s="60"/>
    </row>
    <row r="87" spans="1:8">
      <c r="A87" s="61"/>
      <c r="C87" s="292"/>
      <c r="D87" s="60"/>
      <c r="E87" s="60"/>
      <c r="F87" s="60"/>
      <c r="G87" s="60"/>
      <c r="H87" s="60"/>
    </row>
    <row r="88" spans="1:8">
      <c r="A88" s="61"/>
      <c r="C88" s="292"/>
      <c r="D88" s="60"/>
      <c r="E88" s="60"/>
      <c r="F88" s="60"/>
      <c r="G88" s="60"/>
      <c r="H88" s="60"/>
    </row>
    <row r="89" spans="1:8">
      <c r="A89" s="61"/>
      <c r="C89" s="292"/>
      <c r="D89" s="60"/>
      <c r="E89" s="60"/>
      <c r="F89" s="60"/>
      <c r="G89" s="60"/>
      <c r="H89" s="60"/>
    </row>
    <row r="90" spans="1:8">
      <c r="A90" s="61"/>
      <c r="C90" s="292"/>
      <c r="D90" s="60"/>
      <c r="E90" s="60"/>
      <c r="F90" s="60"/>
      <c r="G90" s="60"/>
      <c r="H90" s="60"/>
    </row>
    <row r="91" spans="1:8">
      <c r="A91" s="61"/>
      <c r="C91" s="292"/>
      <c r="D91" s="60"/>
      <c r="E91" s="60"/>
      <c r="F91" s="60"/>
      <c r="G91" s="60"/>
      <c r="H91" s="60"/>
    </row>
    <row r="92" spans="1:8">
      <c r="A92" s="61"/>
      <c r="C92" s="292"/>
      <c r="D92" s="60"/>
      <c r="E92" s="60"/>
      <c r="F92" s="60"/>
      <c r="G92" s="60"/>
      <c r="H92" s="60"/>
    </row>
    <row r="93" spans="1:8">
      <c r="A93" s="61"/>
      <c r="C93" s="292"/>
      <c r="D93" s="60"/>
      <c r="E93" s="60"/>
      <c r="F93" s="60"/>
      <c r="G93" s="60"/>
      <c r="H93" s="60"/>
    </row>
    <row r="94" spans="1:8">
      <c r="A94" s="61"/>
      <c r="C94" s="292"/>
      <c r="D94" s="60"/>
      <c r="E94" s="60"/>
      <c r="F94" s="60"/>
      <c r="G94" s="60"/>
      <c r="H94" s="60"/>
    </row>
    <row r="95" spans="1:8">
      <c r="A95" s="61"/>
      <c r="C95" s="292"/>
      <c r="D95" s="60"/>
      <c r="E95" s="60"/>
      <c r="F95" s="60"/>
      <c r="G95" s="60"/>
      <c r="H95" s="60"/>
    </row>
    <row r="96" spans="1:8">
      <c r="A96" s="61"/>
      <c r="C96" s="292"/>
      <c r="D96" s="60"/>
      <c r="E96" s="60"/>
      <c r="F96" s="60"/>
      <c r="G96" s="60"/>
      <c r="H96" s="60"/>
    </row>
    <row r="97" spans="1:4">
      <c r="A97" s="61"/>
      <c r="C97" s="293"/>
      <c r="D97" s="293"/>
    </row>
    <row r="98" spans="1:4">
      <c r="A98" s="62"/>
      <c r="C98" s="293"/>
      <c r="D98" s="293"/>
    </row>
    <row r="99" spans="1:4">
      <c r="A99" s="62"/>
      <c r="C99" s="293"/>
      <c r="D99" s="293"/>
    </row>
    <row r="100" spans="1:4">
      <c r="A100" s="62"/>
      <c r="C100" s="293"/>
      <c r="D100" s="293"/>
    </row>
    <row r="101" spans="1:4">
      <c r="A101" s="62"/>
      <c r="C101" s="293"/>
      <c r="D101" s="293"/>
    </row>
    <row r="102" spans="1:4">
      <c r="A102" s="62"/>
      <c r="C102" s="293"/>
      <c r="D102" s="293"/>
    </row>
    <row r="103" spans="1:4">
      <c r="A103" s="62"/>
      <c r="C103" s="293"/>
      <c r="D103" s="293"/>
    </row>
    <row r="104" spans="1:4">
      <c r="A104" s="62"/>
      <c r="C104" s="293"/>
      <c r="D104" s="293"/>
    </row>
    <row r="105" spans="1:4">
      <c r="A105" s="62"/>
      <c r="C105" s="293"/>
      <c r="D105" s="293"/>
    </row>
    <row r="106" spans="1:4">
      <c r="A106" s="62"/>
      <c r="C106" s="293"/>
      <c r="D106" s="293"/>
    </row>
    <row r="107" spans="1:4">
      <c r="A107" s="62"/>
      <c r="C107" s="293"/>
      <c r="D107" s="293"/>
    </row>
    <row r="108" spans="1:4">
      <c r="A108" s="62"/>
      <c r="C108" s="293"/>
      <c r="D108" s="293"/>
    </row>
    <row r="109" spans="1:4">
      <c r="A109" s="62"/>
      <c r="C109" s="293"/>
      <c r="D109" s="293"/>
    </row>
    <row r="110" spans="1:4">
      <c r="A110" s="62"/>
      <c r="C110" s="293"/>
      <c r="D110" s="293"/>
    </row>
    <row r="111" spans="1:4">
      <c r="A111" s="62"/>
      <c r="C111" s="293"/>
      <c r="D111" s="293"/>
    </row>
    <row r="112" spans="1:4">
      <c r="A112" s="62"/>
      <c r="C112" s="293"/>
      <c r="D112" s="293"/>
    </row>
    <row r="113" spans="1:4">
      <c r="A113" s="62"/>
      <c r="C113" s="293"/>
      <c r="D113" s="293"/>
    </row>
    <row r="114" spans="1:4">
      <c r="A114" s="62"/>
      <c r="C114" s="293"/>
      <c r="D114" s="293"/>
    </row>
    <row r="115" spans="1:4">
      <c r="A115" s="62"/>
      <c r="C115" s="293"/>
      <c r="D115" s="293"/>
    </row>
    <row r="116" spans="1:4">
      <c r="A116" s="62"/>
      <c r="C116" s="293"/>
      <c r="D116" s="293"/>
    </row>
    <row r="117" spans="1:4">
      <c r="A117" s="62"/>
      <c r="C117" s="293"/>
      <c r="D117" s="293"/>
    </row>
    <row r="118" spans="1:4">
      <c r="A118" s="62"/>
      <c r="C118" s="293"/>
      <c r="D118" s="293"/>
    </row>
    <row r="119" spans="1:4">
      <c r="A119" s="62"/>
      <c r="C119" s="293"/>
      <c r="D119" s="293"/>
    </row>
    <row r="120" spans="1:4">
      <c r="A120" s="62"/>
      <c r="C120" s="293"/>
      <c r="D120" s="293"/>
    </row>
    <row r="121" spans="1:4">
      <c r="A121" s="62"/>
      <c r="C121" s="293"/>
      <c r="D121" s="293"/>
    </row>
    <row r="122" spans="1:4">
      <c r="A122" s="62"/>
      <c r="C122" s="293"/>
      <c r="D122" s="293"/>
    </row>
    <row r="123" spans="1:4">
      <c r="A123" s="62"/>
      <c r="C123" s="293"/>
      <c r="D123" s="293"/>
    </row>
    <row r="124" spans="1:4">
      <c r="A124" s="62"/>
      <c r="C124" s="293"/>
      <c r="D124" s="293"/>
    </row>
    <row r="125" spans="1:4">
      <c r="A125" s="62"/>
      <c r="C125" s="293"/>
      <c r="D125" s="293"/>
    </row>
    <row r="126" spans="1:4">
      <c r="A126" s="62"/>
      <c r="C126" s="293"/>
      <c r="D126" s="293"/>
    </row>
    <row r="127" spans="1:4">
      <c r="A127" s="62"/>
      <c r="C127" s="293"/>
      <c r="D127" s="293"/>
    </row>
    <row r="128" spans="1:4">
      <c r="A128" s="62"/>
      <c r="C128" s="293"/>
      <c r="D128" s="293"/>
    </row>
    <row r="129" spans="1:4">
      <c r="A129" s="62"/>
      <c r="C129" s="293"/>
      <c r="D129" s="293"/>
    </row>
    <row r="130" spans="1:4">
      <c r="A130" s="62"/>
      <c r="C130" s="293"/>
      <c r="D130" s="293"/>
    </row>
    <row r="131" spans="1:4">
      <c r="A131" s="62"/>
      <c r="C131" s="293"/>
      <c r="D131" s="293"/>
    </row>
    <row r="132" spans="1:4">
      <c r="A132" s="62"/>
      <c r="C132" s="293"/>
      <c r="D132" s="293"/>
    </row>
    <row r="133" spans="1:4">
      <c r="A133" s="62"/>
      <c r="C133" s="293"/>
      <c r="D133" s="293"/>
    </row>
    <row r="134" spans="1:4">
      <c r="A134" s="62"/>
      <c r="C134" s="293"/>
      <c r="D134" s="293"/>
    </row>
    <row r="135" spans="1:4">
      <c r="A135" s="62"/>
      <c r="C135" s="293"/>
      <c r="D135" s="293"/>
    </row>
    <row r="136" spans="1:4">
      <c r="A136" s="62"/>
      <c r="C136" s="293"/>
      <c r="D136" s="293"/>
    </row>
    <row r="137" spans="1:4">
      <c r="A137" s="62"/>
      <c r="C137" s="293"/>
      <c r="D137" s="293"/>
    </row>
    <row r="138" spans="1:4">
      <c r="A138" s="62"/>
      <c r="C138" s="293"/>
      <c r="D138" s="293"/>
    </row>
    <row r="139" spans="1:4">
      <c r="A139" s="62"/>
      <c r="C139" s="293"/>
      <c r="D139" s="293"/>
    </row>
    <row r="140" spans="1:4">
      <c r="A140" s="62"/>
      <c r="C140" s="293"/>
      <c r="D140" s="293"/>
    </row>
    <row r="141" spans="1:4">
      <c r="A141" s="62"/>
      <c r="C141" s="293"/>
      <c r="D141" s="293"/>
    </row>
    <row r="142" spans="1:4">
      <c r="A142" s="62"/>
      <c r="C142" s="293"/>
      <c r="D142" s="293"/>
    </row>
    <row r="143" spans="1:4">
      <c r="A143" s="62"/>
      <c r="C143" s="293"/>
      <c r="D143" s="293"/>
    </row>
    <row r="144" spans="1:4">
      <c r="A144" s="62"/>
      <c r="C144" s="293"/>
      <c r="D144" s="293"/>
    </row>
    <row r="145" spans="1:1">
      <c r="A145" s="62"/>
    </row>
    <row r="146" spans="1:1">
      <c r="A146" s="62"/>
    </row>
    <row r="147" spans="1:1">
      <c r="A147" s="62"/>
    </row>
    <row r="148" spans="1:1">
      <c r="A148" s="62"/>
    </row>
    <row r="149" spans="1:1">
      <c r="A149" s="62"/>
    </row>
    <row r="150" spans="1:1">
      <c r="A150" s="62"/>
    </row>
    <row r="151" spans="1:1">
      <c r="A151" s="62"/>
    </row>
    <row r="152" spans="1:1">
      <c r="A152" s="62"/>
    </row>
    <row r="153" spans="1:1">
      <c r="A153" s="62"/>
    </row>
    <row r="154" spans="1:1">
      <c r="A154" s="62"/>
    </row>
    <row r="155" spans="1:1">
      <c r="A155" s="62"/>
    </row>
    <row r="156" spans="1:1">
      <c r="A156" s="62"/>
    </row>
    <row r="157" spans="1:1">
      <c r="A157" s="62"/>
    </row>
    <row r="158" spans="1:1">
      <c r="A158" s="62"/>
    </row>
    <row r="159" spans="1:1">
      <c r="A159" s="62"/>
    </row>
    <row r="160" spans="1:1">
      <c r="A160" s="62"/>
    </row>
    <row r="161" spans="1:1">
      <c r="A161" s="62"/>
    </row>
    <row r="162" spans="1:1">
      <c r="A162" s="62"/>
    </row>
    <row r="163" spans="1:1">
      <c r="A163" s="62"/>
    </row>
    <row r="164" spans="1:1">
      <c r="A164" s="62"/>
    </row>
    <row r="165" spans="1:1">
      <c r="A165" s="62"/>
    </row>
    <row r="166" spans="1:1">
      <c r="A166" s="62"/>
    </row>
    <row r="167" spans="1:1">
      <c r="A167" s="62"/>
    </row>
    <row r="168" spans="1:1">
      <c r="A168" s="62"/>
    </row>
    <row r="169" spans="1:1">
      <c r="A169" s="62"/>
    </row>
    <row r="170" spans="1:1">
      <c r="A170" s="62"/>
    </row>
    <row r="171" spans="1:1">
      <c r="A171" s="62"/>
    </row>
    <row r="172" spans="1:1">
      <c r="A172" s="62"/>
    </row>
    <row r="173" spans="1:1">
      <c r="A173" s="62"/>
    </row>
    <row r="174" spans="1:1">
      <c r="A174" s="62"/>
    </row>
    <row r="175" spans="1:1">
      <c r="A175" s="62"/>
    </row>
    <row r="176" spans="1:1">
      <c r="A176" s="62"/>
    </row>
    <row r="177" spans="1:1">
      <c r="A177" s="62"/>
    </row>
    <row r="178" spans="1:1">
      <c r="A178" s="62"/>
    </row>
    <row r="179" spans="1:1">
      <c r="A179" s="62"/>
    </row>
    <row r="180" spans="1:1">
      <c r="A180" s="62"/>
    </row>
    <row r="181" spans="1:1">
      <c r="A181" s="62"/>
    </row>
    <row r="182" spans="1:1">
      <c r="A182" s="62"/>
    </row>
    <row r="183" spans="1:1">
      <c r="A183" s="62"/>
    </row>
    <row r="184" spans="1:1">
      <c r="A184" s="62"/>
    </row>
    <row r="185" spans="1:1">
      <c r="A185" s="62"/>
    </row>
    <row r="186" spans="1:1">
      <c r="A186" s="62"/>
    </row>
    <row r="187" spans="1:1">
      <c r="A187" s="62"/>
    </row>
    <row r="188" spans="1:1">
      <c r="A188" s="62"/>
    </row>
    <row r="189" spans="1:1">
      <c r="A189" s="62"/>
    </row>
    <row r="190" spans="1:1">
      <c r="A190" s="62"/>
    </row>
    <row r="191" spans="1:1">
      <c r="A191" s="62"/>
    </row>
    <row r="192" spans="1:1">
      <c r="A192" s="62"/>
    </row>
    <row r="193" spans="1:1">
      <c r="A193" s="62"/>
    </row>
    <row r="194" spans="1:1">
      <c r="A194" s="62"/>
    </row>
    <row r="195" spans="1:1">
      <c r="A195" s="62"/>
    </row>
    <row r="196" spans="1:1">
      <c r="A196" s="62"/>
    </row>
    <row r="197" spans="1:1">
      <c r="A197" s="62"/>
    </row>
    <row r="198" spans="1:1">
      <c r="A198" s="62"/>
    </row>
    <row r="199" spans="1:1">
      <c r="A199" s="62"/>
    </row>
    <row r="200" spans="1:1">
      <c r="A200" s="62"/>
    </row>
    <row r="201" spans="1:1">
      <c r="A201" s="62"/>
    </row>
    <row r="202" spans="1:1">
      <c r="A202" s="62"/>
    </row>
    <row r="203" spans="1:1">
      <c r="A203" s="62"/>
    </row>
    <row r="204" spans="1:1">
      <c r="A204" s="62"/>
    </row>
    <row r="205" spans="1:1">
      <c r="A205" s="62"/>
    </row>
    <row r="206" spans="1:1">
      <c r="A206" s="62"/>
    </row>
    <row r="207" spans="1:1">
      <c r="A207" s="62"/>
    </row>
    <row r="208" spans="1:1">
      <c r="A208" s="62"/>
    </row>
    <row r="209" spans="1:1">
      <c r="A209" s="62"/>
    </row>
    <row r="210" spans="1:1">
      <c r="A210" s="62"/>
    </row>
    <row r="211" spans="1:1">
      <c r="A211" s="62"/>
    </row>
    <row r="212" spans="1:1">
      <c r="A212" s="62"/>
    </row>
    <row r="213" spans="1:1">
      <c r="A213" s="62"/>
    </row>
    <row r="214" spans="1:1">
      <c r="A214" s="62"/>
    </row>
    <row r="215" spans="1:1">
      <c r="A215" s="62"/>
    </row>
    <row r="216" spans="1:1">
      <c r="A216" s="62"/>
    </row>
    <row r="217" spans="1:1">
      <c r="A217" s="62"/>
    </row>
    <row r="218" spans="1:1">
      <c r="A218" s="62"/>
    </row>
    <row r="219" spans="1:1">
      <c r="A219" s="62"/>
    </row>
    <row r="220" spans="1:1">
      <c r="A220" s="62"/>
    </row>
    <row r="221" spans="1:1">
      <c r="A221" s="62"/>
    </row>
    <row r="222" spans="1:1">
      <c r="A222" s="62"/>
    </row>
    <row r="223" spans="1:1">
      <c r="A223" s="62"/>
    </row>
    <row r="224" spans="1:1">
      <c r="A224" s="62"/>
    </row>
    <row r="225" spans="1:1">
      <c r="A225" s="62"/>
    </row>
    <row r="226" spans="1:1">
      <c r="A226" s="62"/>
    </row>
    <row r="227" spans="1:1">
      <c r="A227" s="62"/>
    </row>
    <row r="228" spans="1:1">
      <c r="A228" s="62"/>
    </row>
    <row r="229" spans="1:1">
      <c r="A229" s="62"/>
    </row>
    <row r="230" spans="1:1">
      <c r="A230" s="62"/>
    </row>
    <row r="231" spans="1:1">
      <c r="A231" s="62"/>
    </row>
    <row r="232" spans="1:1">
      <c r="A232" s="62"/>
    </row>
    <row r="233" spans="1:1">
      <c r="A233" s="62"/>
    </row>
    <row r="234" spans="1:1">
      <c r="A234" s="62"/>
    </row>
    <row r="235" spans="1:1">
      <c r="A235" s="62"/>
    </row>
    <row r="236" spans="1:1">
      <c r="A236" s="62"/>
    </row>
    <row r="237" spans="1:1">
      <c r="A237" s="62"/>
    </row>
    <row r="238" spans="1:1">
      <c r="A238" s="62"/>
    </row>
    <row r="239" spans="1:1">
      <c r="A239" s="62"/>
    </row>
    <row r="240" spans="1:1">
      <c r="A240" s="62"/>
    </row>
    <row r="241" spans="1:1">
      <c r="A241" s="62"/>
    </row>
    <row r="242" spans="1:1">
      <c r="A242" s="62"/>
    </row>
    <row r="243" spans="1:1">
      <c r="A243" s="62"/>
    </row>
    <row r="244" spans="1:1">
      <c r="A244" s="62"/>
    </row>
    <row r="245" spans="1:1">
      <c r="A245" s="62"/>
    </row>
    <row r="246" spans="1:1">
      <c r="A246" s="62"/>
    </row>
    <row r="247" spans="1:1">
      <c r="A247" s="62"/>
    </row>
    <row r="248" spans="1:1">
      <c r="A248" s="62"/>
    </row>
    <row r="249" spans="1:1">
      <c r="A249" s="62"/>
    </row>
    <row r="250" spans="1:1">
      <c r="A250" s="62"/>
    </row>
    <row r="251" spans="1:1">
      <c r="A251" s="62"/>
    </row>
    <row r="252" spans="1:1">
      <c r="A252" s="62"/>
    </row>
    <row r="253" spans="1:1">
      <c r="A253" s="62"/>
    </row>
    <row r="254" spans="1:1">
      <c r="A254" s="62"/>
    </row>
    <row r="255" spans="1:1">
      <c r="A255" s="62"/>
    </row>
    <row r="256" spans="1:1">
      <c r="A256" s="62"/>
    </row>
    <row r="257" spans="1:1">
      <c r="A257" s="62"/>
    </row>
    <row r="258" spans="1:1">
      <c r="A258" s="62"/>
    </row>
    <row r="259" spans="1:1">
      <c r="A259" s="62"/>
    </row>
    <row r="260" spans="1:1">
      <c r="A260" s="62"/>
    </row>
    <row r="261" spans="1:1">
      <c r="A261" s="62"/>
    </row>
    <row r="262" spans="1:1">
      <c r="A262" s="62"/>
    </row>
    <row r="263" spans="1:1">
      <c r="A263" s="62"/>
    </row>
    <row r="264" spans="1:1">
      <c r="A264" s="62"/>
    </row>
  </sheetData>
  <mergeCells count="12">
    <mergeCell ref="C41:D41"/>
    <mergeCell ref="G41:I41"/>
    <mergeCell ref="C42:D42"/>
    <mergeCell ref="G42:I42"/>
    <mergeCell ref="A2:H2"/>
    <mergeCell ref="A4:A5"/>
    <mergeCell ref="B4:B5"/>
    <mergeCell ref="C4:C5"/>
    <mergeCell ref="D4:D5"/>
    <mergeCell ref="E4:E5"/>
    <mergeCell ref="F4:F5"/>
    <mergeCell ref="G4:J4"/>
  </mergeCells>
  <pageMargins left="0.23622047244094491" right="0.15748031496062992" top="0.19685039370078741" bottom="0.19685039370078741" header="0.19685039370078741" footer="0.31496062992125984"/>
  <pageSetup paperSize="9" scale="68" orientation="landscape" r:id="rId1"/>
  <ignoredErrors>
    <ignoredError sqref="F37 F9 F18:F19 F25 F13 F28 F22" formula="1"/>
    <ignoredError sqref="G25:J25" formulaRange="1"/>
    <ignoredError sqref="F31" formula="1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A1:K184"/>
  <sheetViews>
    <sheetView view="pageBreakPreview" topLeftCell="A4" zoomScale="50" zoomScaleNormal="75" zoomScaleSheetLayoutView="50" workbookViewId="0">
      <selection sqref="A1:J13"/>
    </sheetView>
  </sheetViews>
  <sheetFormatPr defaultColWidth="9.109375" defaultRowHeight="21"/>
  <cols>
    <col min="1" max="1" width="76.109375" style="25" customWidth="1"/>
    <col min="2" max="2" width="13" style="26" customWidth="1"/>
    <col min="3" max="5" width="19.44140625" style="26" customWidth="1"/>
    <col min="6" max="6" width="17.44140625" style="25" customWidth="1"/>
    <col min="7" max="10" width="19.44140625" style="25" customWidth="1"/>
    <col min="11" max="11" width="9.5546875" style="25" customWidth="1"/>
    <col min="12" max="12" width="9.88671875" style="25" customWidth="1"/>
    <col min="13" max="16384" width="9.109375" style="25"/>
  </cols>
  <sheetData>
    <row r="1" spans="1:11" ht="30.75" customHeight="1">
      <c r="B1" s="153"/>
      <c r="C1" s="153"/>
      <c r="D1" s="153"/>
      <c r="E1" s="153"/>
      <c r="J1" s="31" t="s">
        <v>352</v>
      </c>
    </row>
    <row r="2" spans="1:11" ht="39" customHeight="1">
      <c r="A2" s="406" t="s">
        <v>146</v>
      </c>
      <c r="B2" s="406"/>
      <c r="C2" s="406"/>
      <c r="D2" s="406"/>
      <c r="E2" s="406"/>
      <c r="F2" s="406"/>
      <c r="G2" s="406"/>
      <c r="H2" s="406"/>
      <c r="I2" s="406"/>
      <c r="J2" s="406"/>
    </row>
    <row r="3" spans="1:11" ht="35.25" customHeight="1">
      <c r="A3" s="411" t="s">
        <v>388</v>
      </c>
      <c r="B3" s="411"/>
      <c r="C3" s="411"/>
      <c r="D3" s="411"/>
      <c r="E3" s="411"/>
      <c r="F3" s="411"/>
      <c r="G3" s="411"/>
      <c r="H3" s="411"/>
      <c r="I3" s="411"/>
      <c r="J3" s="411"/>
    </row>
    <row r="4" spans="1:11" ht="43.5" customHeight="1">
      <c r="A4" s="389" t="s">
        <v>166</v>
      </c>
      <c r="B4" s="391" t="s">
        <v>17</v>
      </c>
      <c r="C4" s="380" t="s">
        <v>517</v>
      </c>
      <c r="D4" s="380" t="s">
        <v>518</v>
      </c>
      <c r="E4" s="382" t="s">
        <v>514</v>
      </c>
      <c r="F4" s="380" t="s">
        <v>520</v>
      </c>
      <c r="G4" s="391" t="s">
        <v>333</v>
      </c>
      <c r="H4" s="391"/>
      <c r="I4" s="391"/>
      <c r="J4" s="391"/>
    </row>
    <row r="5" spans="1:11" ht="86.25" customHeight="1">
      <c r="A5" s="389"/>
      <c r="B5" s="391"/>
      <c r="C5" s="381"/>
      <c r="D5" s="381"/>
      <c r="E5" s="383"/>
      <c r="F5" s="381"/>
      <c r="G5" s="36" t="s">
        <v>129</v>
      </c>
      <c r="H5" s="36" t="s">
        <v>130</v>
      </c>
      <c r="I5" s="36" t="s">
        <v>131</v>
      </c>
      <c r="J5" s="36" t="s">
        <v>63</v>
      </c>
    </row>
    <row r="6" spans="1:11" ht="51.75" customHeight="1">
      <c r="A6" s="149">
        <v>1</v>
      </c>
      <c r="B6" s="150">
        <v>2</v>
      </c>
      <c r="C6" s="150">
        <v>3</v>
      </c>
      <c r="D6" s="150">
        <v>4</v>
      </c>
      <c r="E6" s="150">
        <v>5</v>
      </c>
      <c r="F6" s="150">
        <v>6</v>
      </c>
      <c r="G6" s="150">
        <v>7</v>
      </c>
      <c r="H6" s="150">
        <v>8</v>
      </c>
      <c r="I6" s="150">
        <v>9</v>
      </c>
      <c r="J6" s="150">
        <v>10</v>
      </c>
    </row>
    <row r="7" spans="1:11" s="28" customFormat="1" ht="56.25" customHeight="1">
      <c r="A7" s="246" t="s">
        <v>73</v>
      </c>
      <c r="B7" s="247">
        <v>4000</v>
      </c>
      <c r="C7" s="79">
        <f>SUM(C8:C13)</f>
        <v>4534</v>
      </c>
      <c r="D7" s="79">
        <v>2100</v>
      </c>
      <c r="E7" s="79">
        <f>SUM(E8:E13)</f>
        <v>3043</v>
      </c>
      <c r="F7" s="79">
        <f>SUM(F8:F13)</f>
        <v>3000</v>
      </c>
      <c r="G7" s="79">
        <f>SUM(G8:G13)</f>
        <v>0</v>
      </c>
      <c r="H7" s="79"/>
      <c r="I7" s="79"/>
      <c r="J7" s="79">
        <f>SUM(J8:J13)</f>
        <v>0</v>
      </c>
    </row>
    <row r="8" spans="1:11" ht="49.5" customHeight="1">
      <c r="A8" s="199" t="s">
        <v>1</v>
      </c>
      <c r="B8" s="248" t="s">
        <v>150</v>
      </c>
      <c r="C8" s="294"/>
      <c r="D8" s="294"/>
      <c r="E8" s="294"/>
      <c r="F8" s="294">
        <f t="shared" ref="F8:F11" si="0">SUM(G8:J8)</f>
        <v>0</v>
      </c>
      <c r="G8" s="78"/>
      <c r="H8" s="78"/>
      <c r="I8" s="78"/>
      <c r="J8" s="78"/>
    </row>
    <row r="9" spans="1:11" ht="57" customHeight="1">
      <c r="A9" s="199" t="s">
        <v>2</v>
      </c>
      <c r="B9" s="248">
        <v>4020</v>
      </c>
      <c r="C9" s="294">
        <v>1757</v>
      </c>
      <c r="D9" s="294"/>
      <c r="E9" s="294">
        <v>143</v>
      </c>
      <c r="F9" s="294">
        <f t="shared" si="0"/>
        <v>0</v>
      </c>
      <c r="G9" s="78"/>
      <c r="H9" s="78"/>
      <c r="I9" s="78"/>
      <c r="J9" s="78"/>
    </row>
    <row r="10" spans="1:11" ht="63" customHeight="1">
      <c r="A10" s="199" t="s">
        <v>27</v>
      </c>
      <c r="B10" s="248">
        <v>4030</v>
      </c>
      <c r="C10" s="294"/>
      <c r="D10" s="294"/>
      <c r="E10" s="294"/>
      <c r="F10" s="294">
        <f t="shared" si="0"/>
        <v>0</v>
      </c>
      <c r="G10" s="78"/>
      <c r="H10" s="78"/>
      <c r="I10" s="78"/>
      <c r="J10" s="78"/>
    </row>
    <row r="11" spans="1:11" ht="57" customHeight="1">
      <c r="A11" s="199" t="s">
        <v>3</v>
      </c>
      <c r="B11" s="248">
        <v>4040</v>
      </c>
      <c r="C11" s="294"/>
      <c r="D11" s="294"/>
      <c r="E11" s="294"/>
      <c r="F11" s="294">
        <f t="shared" si="0"/>
        <v>0</v>
      </c>
      <c r="G11" s="78"/>
      <c r="H11" s="78"/>
      <c r="I11" s="78"/>
      <c r="J11" s="78"/>
    </row>
    <row r="12" spans="1:11" ht="57" customHeight="1">
      <c r="A12" s="199" t="s">
        <v>59</v>
      </c>
      <c r="B12" s="248">
        <v>4050</v>
      </c>
      <c r="C12" s="294">
        <v>1905</v>
      </c>
      <c r="D12" s="294"/>
      <c r="E12" s="294"/>
      <c r="F12" s="294"/>
      <c r="G12" s="78"/>
      <c r="H12" s="78"/>
      <c r="I12" s="78"/>
      <c r="J12" s="78"/>
    </row>
    <row r="13" spans="1:11" ht="57" customHeight="1">
      <c r="A13" s="199" t="s">
        <v>273</v>
      </c>
      <c r="B13" s="248">
        <v>4060</v>
      </c>
      <c r="C13" s="294">
        <v>872</v>
      </c>
      <c r="D13" s="294">
        <v>2100</v>
      </c>
      <c r="E13" s="294">
        <v>2900</v>
      </c>
      <c r="F13" s="294">
        <v>3000</v>
      </c>
      <c r="G13" s="78"/>
      <c r="H13" s="78"/>
      <c r="I13" s="78"/>
      <c r="J13" s="78"/>
    </row>
    <row r="14" spans="1:11" ht="20.100000000000001" customHeight="1">
      <c r="B14" s="25"/>
      <c r="C14" s="25"/>
      <c r="D14" s="25"/>
      <c r="E14" s="25"/>
      <c r="F14" s="249"/>
      <c r="G14" s="249"/>
      <c r="H14" s="249"/>
      <c r="I14" s="249"/>
      <c r="J14" s="249"/>
    </row>
    <row r="15" spans="1:11" ht="20.100000000000001" customHeight="1">
      <c r="B15" s="25"/>
      <c r="C15" s="25"/>
      <c r="D15" s="25"/>
      <c r="E15" s="25"/>
      <c r="F15" s="249"/>
      <c r="G15" s="249"/>
      <c r="H15" s="249"/>
      <c r="I15" s="249"/>
      <c r="J15" s="249"/>
    </row>
    <row r="16" spans="1:11" s="32" customFormat="1" ht="20.100000000000001" customHeight="1">
      <c r="A16" s="29"/>
      <c r="C16" s="25"/>
      <c r="D16" s="25"/>
      <c r="E16" s="25"/>
      <c r="F16" s="25"/>
      <c r="G16" s="25"/>
      <c r="H16" s="25"/>
      <c r="I16" s="25"/>
      <c r="J16" s="25"/>
      <c r="K16" s="25"/>
    </row>
    <row r="17" spans="1:10" ht="39" customHeight="1">
      <c r="A17" s="176" t="s">
        <v>464</v>
      </c>
      <c r="B17" s="204"/>
      <c r="C17" s="397" t="s">
        <v>86</v>
      </c>
      <c r="D17" s="398"/>
      <c r="E17" s="398"/>
      <c r="F17" s="398"/>
      <c r="G17" s="205"/>
      <c r="H17" s="412" t="s">
        <v>465</v>
      </c>
      <c r="I17" s="412"/>
      <c r="J17" s="412"/>
    </row>
    <row r="18" spans="1:10" s="32" customFormat="1" ht="46.5" customHeight="1">
      <c r="A18" s="152" t="s">
        <v>364</v>
      </c>
      <c r="B18" s="25"/>
      <c r="C18" s="392" t="s">
        <v>69</v>
      </c>
      <c r="D18" s="392"/>
      <c r="E18" s="392"/>
      <c r="F18" s="392"/>
      <c r="G18" s="206"/>
      <c r="H18" s="402" t="s">
        <v>83</v>
      </c>
      <c r="I18" s="402"/>
      <c r="J18" s="402"/>
    </row>
    <row r="19" spans="1:10">
      <c r="A19" s="30"/>
    </row>
    <row r="20" spans="1:10">
      <c r="A20" s="30"/>
    </row>
    <row r="21" spans="1:10">
      <c r="A21" s="30"/>
    </row>
    <row r="22" spans="1:10">
      <c r="A22" s="30"/>
    </row>
    <row r="23" spans="1:10">
      <c r="A23" s="30"/>
    </row>
    <row r="24" spans="1:10">
      <c r="A24" s="30"/>
    </row>
    <row r="25" spans="1:10">
      <c r="A25" s="30"/>
    </row>
    <row r="26" spans="1:10">
      <c r="A26" s="30"/>
    </row>
    <row r="27" spans="1:10">
      <c r="A27" s="30"/>
    </row>
    <row r="28" spans="1:10">
      <c r="A28" s="30"/>
    </row>
    <row r="29" spans="1:10">
      <c r="A29" s="30"/>
    </row>
    <row r="30" spans="1:10">
      <c r="A30" s="30"/>
    </row>
    <row r="31" spans="1:10">
      <c r="A31" s="30"/>
    </row>
    <row r="32" spans="1:10">
      <c r="A32" s="30"/>
    </row>
    <row r="33" spans="1:1">
      <c r="A33" s="30"/>
    </row>
    <row r="34" spans="1:1">
      <c r="A34" s="30"/>
    </row>
    <row r="35" spans="1:1">
      <c r="A35" s="30"/>
    </row>
    <row r="36" spans="1:1">
      <c r="A36" s="30"/>
    </row>
    <row r="37" spans="1:1">
      <c r="A37" s="30"/>
    </row>
    <row r="38" spans="1:1">
      <c r="A38" s="30"/>
    </row>
    <row r="39" spans="1:1">
      <c r="A39" s="30"/>
    </row>
    <row r="40" spans="1:1">
      <c r="A40" s="30"/>
    </row>
    <row r="41" spans="1:1">
      <c r="A41" s="30"/>
    </row>
    <row r="42" spans="1:1">
      <c r="A42" s="30"/>
    </row>
    <row r="43" spans="1:1">
      <c r="A43" s="30"/>
    </row>
    <row r="44" spans="1:1">
      <c r="A44" s="30"/>
    </row>
    <row r="45" spans="1:1">
      <c r="A45" s="30"/>
    </row>
    <row r="46" spans="1:1">
      <c r="A46" s="30"/>
    </row>
    <row r="47" spans="1:1">
      <c r="A47" s="30"/>
    </row>
    <row r="48" spans="1:1">
      <c r="A48" s="30"/>
    </row>
    <row r="49" spans="1:1">
      <c r="A49" s="30"/>
    </row>
    <row r="50" spans="1:1">
      <c r="A50" s="30"/>
    </row>
    <row r="51" spans="1:1">
      <c r="A51" s="30"/>
    </row>
    <row r="52" spans="1:1">
      <c r="A52" s="30"/>
    </row>
    <row r="53" spans="1:1">
      <c r="A53" s="30"/>
    </row>
    <row r="54" spans="1:1">
      <c r="A54" s="30"/>
    </row>
    <row r="55" spans="1:1">
      <c r="A55" s="30"/>
    </row>
    <row r="56" spans="1:1">
      <c r="A56" s="30"/>
    </row>
    <row r="57" spans="1:1">
      <c r="A57" s="30"/>
    </row>
    <row r="58" spans="1:1">
      <c r="A58" s="30"/>
    </row>
    <row r="59" spans="1:1">
      <c r="A59" s="30"/>
    </row>
    <row r="60" spans="1:1">
      <c r="A60" s="30"/>
    </row>
    <row r="61" spans="1:1">
      <c r="A61" s="30"/>
    </row>
    <row r="62" spans="1:1">
      <c r="A62" s="30"/>
    </row>
    <row r="63" spans="1:1">
      <c r="A63" s="30"/>
    </row>
    <row r="64" spans="1:1">
      <c r="A64" s="30"/>
    </row>
    <row r="65" spans="1:1">
      <c r="A65" s="30"/>
    </row>
    <row r="66" spans="1:1">
      <c r="A66" s="30"/>
    </row>
    <row r="67" spans="1:1">
      <c r="A67" s="30"/>
    </row>
    <row r="68" spans="1:1">
      <c r="A68" s="30"/>
    </row>
    <row r="69" spans="1:1">
      <c r="A69" s="30"/>
    </row>
    <row r="70" spans="1:1">
      <c r="A70" s="30"/>
    </row>
    <row r="71" spans="1:1">
      <c r="A71" s="30"/>
    </row>
    <row r="72" spans="1:1">
      <c r="A72" s="30"/>
    </row>
    <row r="73" spans="1:1">
      <c r="A73" s="30"/>
    </row>
    <row r="74" spans="1:1">
      <c r="A74" s="30"/>
    </row>
    <row r="75" spans="1:1">
      <c r="A75" s="30"/>
    </row>
    <row r="76" spans="1:1">
      <c r="A76" s="30"/>
    </row>
    <row r="77" spans="1:1">
      <c r="A77" s="30"/>
    </row>
    <row r="78" spans="1:1">
      <c r="A78" s="30"/>
    </row>
    <row r="79" spans="1:1">
      <c r="A79" s="30"/>
    </row>
    <row r="80" spans="1:1">
      <c r="A80" s="30"/>
    </row>
    <row r="81" spans="1:1">
      <c r="A81" s="30"/>
    </row>
    <row r="82" spans="1:1">
      <c r="A82" s="30"/>
    </row>
    <row r="83" spans="1:1">
      <c r="A83" s="30"/>
    </row>
    <row r="84" spans="1:1">
      <c r="A84" s="30"/>
    </row>
    <row r="85" spans="1:1">
      <c r="A85" s="30"/>
    </row>
    <row r="86" spans="1:1">
      <c r="A86" s="30"/>
    </row>
    <row r="87" spans="1:1">
      <c r="A87" s="30"/>
    </row>
    <row r="88" spans="1:1">
      <c r="A88" s="30"/>
    </row>
    <row r="89" spans="1:1">
      <c r="A89" s="30"/>
    </row>
    <row r="90" spans="1:1">
      <c r="A90" s="30"/>
    </row>
    <row r="91" spans="1:1">
      <c r="A91" s="30"/>
    </row>
    <row r="92" spans="1:1">
      <c r="A92" s="30"/>
    </row>
    <row r="93" spans="1:1">
      <c r="A93" s="30"/>
    </row>
    <row r="94" spans="1:1">
      <c r="A94" s="30"/>
    </row>
    <row r="95" spans="1:1">
      <c r="A95" s="30"/>
    </row>
    <row r="96" spans="1:1">
      <c r="A96" s="30"/>
    </row>
    <row r="97" spans="1:1">
      <c r="A97" s="30"/>
    </row>
    <row r="98" spans="1:1">
      <c r="A98" s="30"/>
    </row>
    <row r="99" spans="1:1">
      <c r="A99" s="30"/>
    </row>
    <row r="100" spans="1:1">
      <c r="A100" s="30"/>
    </row>
    <row r="101" spans="1:1">
      <c r="A101" s="30"/>
    </row>
    <row r="102" spans="1:1">
      <c r="A102" s="30"/>
    </row>
    <row r="103" spans="1:1">
      <c r="A103" s="30"/>
    </row>
    <row r="104" spans="1:1">
      <c r="A104" s="30"/>
    </row>
    <row r="105" spans="1:1">
      <c r="A105" s="30"/>
    </row>
    <row r="106" spans="1:1">
      <c r="A106" s="30"/>
    </row>
    <row r="107" spans="1:1">
      <c r="A107" s="30"/>
    </row>
    <row r="108" spans="1:1">
      <c r="A108" s="30"/>
    </row>
    <row r="109" spans="1:1">
      <c r="A109" s="30"/>
    </row>
    <row r="110" spans="1:1">
      <c r="A110" s="30"/>
    </row>
    <row r="111" spans="1:1">
      <c r="A111" s="30"/>
    </row>
    <row r="112" spans="1:1">
      <c r="A112" s="30"/>
    </row>
    <row r="113" spans="1:1">
      <c r="A113" s="30"/>
    </row>
    <row r="114" spans="1:1">
      <c r="A114" s="30"/>
    </row>
    <row r="115" spans="1:1">
      <c r="A115" s="30"/>
    </row>
    <row r="116" spans="1:1">
      <c r="A116" s="30"/>
    </row>
    <row r="117" spans="1:1">
      <c r="A117" s="30"/>
    </row>
    <row r="118" spans="1:1">
      <c r="A118" s="30"/>
    </row>
    <row r="119" spans="1:1">
      <c r="A119" s="30"/>
    </row>
    <row r="120" spans="1:1">
      <c r="A120" s="30"/>
    </row>
    <row r="121" spans="1:1">
      <c r="A121" s="30"/>
    </row>
    <row r="122" spans="1:1">
      <c r="A122" s="30"/>
    </row>
    <row r="123" spans="1:1">
      <c r="A123" s="30"/>
    </row>
    <row r="124" spans="1:1">
      <c r="A124" s="30"/>
    </row>
    <row r="125" spans="1:1">
      <c r="A125" s="30"/>
    </row>
    <row r="126" spans="1:1">
      <c r="A126" s="30"/>
    </row>
    <row r="127" spans="1:1">
      <c r="A127" s="30"/>
    </row>
    <row r="128" spans="1:1">
      <c r="A128" s="30"/>
    </row>
    <row r="129" spans="1:1">
      <c r="A129" s="30"/>
    </row>
    <row r="130" spans="1:1">
      <c r="A130" s="30"/>
    </row>
    <row r="131" spans="1:1">
      <c r="A131" s="30"/>
    </row>
    <row r="132" spans="1:1">
      <c r="A132" s="30"/>
    </row>
    <row r="133" spans="1:1">
      <c r="A133" s="30"/>
    </row>
    <row r="134" spans="1:1">
      <c r="A134" s="30"/>
    </row>
    <row r="135" spans="1:1">
      <c r="A135" s="30"/>
    </row>
    <row r="136" spans="1:1">
      <c r="A136" s="30"/>
    </row>
    <row r="137" spans="1:1">
      <c r="A137" s="30"/>
    </row>
    <row r="138" spans="1:1">
      <c r="A138" s="30"/>
    </row>
    <row r="139" spans="1:1">
      <c r="A139" s="30"/>
    </row>
    <row r="140" spans="1:1">
      <c r="A140" s="30"/>
    </row>
    <row r="141" spans="1:1">
      <c r="A141" s="30"/>
    </row>
    <row r="142" spans="1:1">
      <c r="A142" s="30"/>
    </row>
    <row r="143" spans="1:1">
      <c r="A143" s="30"/>
    </row>
    <row r="144" spans="1:1">
      <c r="A144" s="30"/>
    </row>
    <row r="145" spans="1:1">
      <c r="A145" s="30"/>
    </row>
    <row r="146" spans="1:1">
      <c r="A146" s="30"/>
    </row>
    <row r="147" spans="1:1">
      <c r="A147" s="30"/>
    </row>
    <row r="148" spans="1:1">
      <c r="A148" s="30"/>
    </row>
    <row r="149" spans="1:1">
      <c r="A149" s="30"/>
    </row>
    <row r="150" spans="1:1">
      <c r="A150" s="30"/>
    </row>
    <row r="151" spans="1:1">
      <c r="A151" s="30"/>
    </row>
    <row r="152" spans="1:1">
      <c r="A152" s="30"/>
    </row>
    <row r="153" spans="1:1">
      <c r="A153" s="30"/>
    </row>
    <row r="154" spans="1:1">
      <c r="A154" s="30"/>
    </row>
    <row r="155" spans="1:1">
      <c r="A155" s="30"/>
    </row>
    <row r="156" spans="1:1">
      <c r="A156" s="30"/>
    </row>
    <row r="157" spans="1:1">
      <c r="A157" s="30"/>
    </row>
    <row r="158" spans="1:1">
      <c r="A158" s="30"/>
    </row>
    <row r="159" spans="1:1">
      <c r="A159" s="30"/>
    </row>
    <row r="160" spans="1:1">
      <c r="A160" s="30"/>
    </row>
    <row r="161" spans="1:1">
      <c r="A161" s="30"/>
    </row>
    <row r="162" spans="1:1">
      <c r="A162" s="30"/>
    </row>
    <row r="163" spans="1:1">
      <c r="A163" s="30"/>
    </row>
    <row r="164" spans="1:1">
      <c r="A164" s="30"/>
    </row>
    <row r="165" spans="1:1">
      <c r="A165" s="30"/>
    </row>
    <row r="166" spans="1:1">
      <c r="A166" s="30"/>
    </row>
    <row r="167" spans="1:1">
      <c r="A167" s="30"/>
    </row>
    <row r="168" spans="1:1">
      <c r="A168" s="30"/>
    </row>
    <row r="169" spans="1:1">
      <c r="A169" s="30"/>
    </row>
    <row r="170" spans="1:1">
      <c r="A170" s="30"/>
    </row>
    <row r="171" spans="1:1">
      <c r="A171" s="30"/>
    </row>
    <row r="172" spans="1:1">
      <c r="A172" s="30"/>
    </row>
    <row r="173" spans="1:1">
      <c r="A173" s="30"/>
    </row>
    <row r="174" spans="1:1">
      <c r="A174" s="30"/>
    </row>
    <row r="175" spans="1:1">
      <c r="A175" s="30"/>
    </row>
    <row r="176" spans="1:1">
      <c r="A176" s="30"/>
    </row>
    <row r="177" spans="1:1">
      <c r="A177" s="30"/>
    </row>
    <row r="178" spans="1:1">
      <c r="A178" s="30"/>
    </row>
    <row r="179" spans="1:1">
      <c r="A179" s="30"/>
    </row>
    <row r="180" spans="1:1">
      <c r="A180" s="30"/>
    </row>
    <row r="181" spans="1:1">
      <c r="A181" s="30"/>
    </row>
    <row r="182" spans="1:1">
      <c r="A182" s="30"/>
    </row>
    <row r="183" spans="1:1">
      <c r="A183" s="30"/>
    </row>
    <row r="184" spans="1:1">
      <c r="A184" s="30"/>
    </row>
  </sheetData>
  <mergeCells count="13">
    <mergeCell ref="C17:F17"/>
    <mergeCell ref="H17:J17"/>
    <mergeCell ref="C18:F18"/>
    <mergeCell ref="H18:J18"/>
    <mergeCell ref="A4:A5"/>
    <mergeCell ref="A2:J2"/>
    <mergeCell ref="B4:B5"/>
    <mergeCell ref="C4:C5"/>
    <mergeCell ref="D4:D5"/>
    <mergeCell ref="A3:J3"/>
    <mergeCell ref="F4:F5"/>
    <mergeCell ref="G4:J4"/>
    <mergeCell ref="E4:E5"/>
  </mergeCells>
  <phoneticPr fontId="0" type="noConversion"/>
  <pageMargins left="0.23622047244094491" right="0.15748031496062992" top="0.19685039370078741" bottom="0.2" header="0.2" footer="0.31496062992125984"/>
  <pageSetup paperSize="9" scale="60" firstPageNumber="9" orientation="landscape" useFirstPageNumber="1" r:id="rId1"/>
  <headerFooter alignWithMargins="0"/>
  <ignoredErrors>
    <ignoredError sqref="B8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O244"/>
  <sheetViews>
    <sheetView view="pageBreakPreview" zoomScale="60" workbookViewId="0">
      <selection sqref="A1:J19"/>
    </sheetView>
  </sheetViews>
  <sheetFormatPr defaultColWidth="9.109375" defaultRowHeight="18"/>
  <cols>
    <col min="1" max="1" width="60.33203125" style="3" customWidth="1"/>
    <col min="2" max="2" width="12" style="74" customWidth="1"/>
    <col min="3" max="3" width="16.109375" style="74" customWidth="1"/>
    <col min="4" max="4" width="16.6640625" style="74" customWidth="1"/>
    <col min="5" max="5" width="16.109375" style="74" customWidth="1"/>
    <col min="6" max="6" width="16" style="74" customWidth="1"/>
    <col min="7" max="7" width="16.33203125" style="3" customWidth="1"/>
    <col min="8" max="8" width="16.88671875" style="3" customWidth="1"/>
    <col min="9" max="9" width="16.109375" style="3" customWidth="1"/>
    <col min="10" max="10" width="16.44140625" style="3" customWidth="1"/>
    <col min="11" max="16384" width="9.109375" style="3"/>
  </cols>
  <sheetData>
    <row r="1" spans="1:11">
      <c r="B1" s="301"/>
      <c r="C1" s="301"/>
      <c r="D1" s="301"/>
      <c r="E1" s="301"/>
      <c r="F1" s="301"/>
    </row>
    <row r="2" spans="1:11" ht="33.75" customHeight="1">
      <c r="A2" s="400" t="s">
        <v>431</v>
      </c>
      <c r="B2" s="400"/>
      <c r="C2" s="400"/>
      <c r="D2" s="400"/>
      <c r="E2" s="400"/>
      <c r="F2" s="400"/>
      <c r="G2" s="400"/>
      <c r="H2" s="400"/>
    </row>
    <row r="3" spans="1:11" ht="28.5" customHeight="1">
      <c r="A3" s="318"/>
      <c r="B3" s="55"/>
      <c r="C3" s="318"/>
      <c r="D3" s="318"/>
      <c r="E3" s="318"/>
      <c r="F3" s="55"/>
      <c r="G3" s="318"/>
      <c r="H3" s="318"/>
      <c r="I3" s="414" t="s">
        <v>322</v>
      </c>
      <c r="J3" s="414"/>
    </row>
    <row r="4" spans="1:11" ht="41.25" customHeight="1">
      <c r="A4" s="376" t="s">
        <v>166</v>
      </c>
      <c r="B4" s="378" t="s">
        <v>17</v>
      </c>
      <c r="C4" s="380" t="s">
        <v>517</v>
      </c>
      <c r="D4" s="380" t="s">
        <v>518</v>
      </c>
      <c r="E4" s="382" t="s">
        <v>514</v>
      </c>
      <c r="F4" s="380" t="s">
        <v>520</v>
      </c>
      <c r="G4" s="384" t="s">
        <v>333</v>
      </c>
      <c r="H4" s="385"/>
      <c r="I4" s="385"/>
      <c r="J4" s="386"/>
    </row>
    <row r="5" spans="1:11" ht="54" customHeight="1">
      <c r="A5" s="377"/>
      <c r="B5" s="379"/>
      <c r="C5" s="381"/>
      <c r="D5" s="381"/>
      <c r="E5" s="383"/>
      <c r="F5" s="381"/>
      <c r="G5" s="300" t="s">
        <v>129</v>
      </c>
      <c r="H5" s="300" t="s">
        <v>130</v>
      </c>
      <c r="I5" s="300" t="s">
        <v>131</v>
      </c>
      <c r="J5" s="300" t="s">
        <v>63</v>
      </c>
    </row>
    <row r="6" spans="1:11" ht="23.25" customHeight="1">
      <c r="A6" s="317">
        <v>1</v>
      </c>
      <c r="B6" s="4">
        <v>2</v>
      </c>
      <c r="C6" s="4">
        <v>3</v>
      </c>
      <c r="D6" s="4">
        <v>4</v>
      </c>
      <c r="E6" s="4">
        <v>5</v>
      </c>
      <c r="F6" s="4">
        <v>6</v>
      </c>
      <c r="G6" s="4">
        <v>7</v>
      </c>
      <c r="H6" s="4">
        <v>8</v>
      </c>
      <c r="I6" s="317">
        <v>9</v>
      </c>
      <c r="J6" s="317">
        <v>10</v>
      </c>
    </row>
    <row r="7" spans="1:11" ht="46.5" customHeight="1">
      <c r="A7" s="227" t="s">
        <v>73</v>
      </c>
      <c r="B7" s="308">
        <v>4000</v>
      </c>
      <c r="C7" s="79">
        <f>C8+C10+C12+C14+C17</f>
        <v>4534</v>
      </c>
      <c r="D7" s="79">
        <f>D8+D10+D12+D14+D17</f>
        <v>3300</v>
      </c>
      <c r="E7" s="79">
        <f>E8+E10+E12+E14+E17</f>
        <v>3043</v>
      </c>
      <c r="F7" s="79">
        <f>SUM(G7:J7)</f>
        <v>3000</v>
      </c>
      <c r="G7" s="79">
        <f>G8+G10+G14+G17</f>
        <v>0</v>
      </c>
      <c r="H7" s="79">
        <f t="shared" ref="H7:J7" si="0">H8+H10+H14+H17</f>
        <v>1500</v>
      </c>
      <c r="I7" s="79">
        <f t="shared" si="0"/>
        <v>1500</v>
      </c>
      <c r="J7" s="79">
        <f t="shared" si="0"/>
        <v>0</v>
      </c>
      <c r="K7" s="25"/>
    </row>
    <row r="8" spans="1:11" s="23" customFormat="1" ht="40.5" customHeight="1">
      <c r="A8" s="227" t="s">
        <v>2</v>
      </c>
      <c r="B8" s="228">
        <v>4020</v>
      </c>
      <c r="C8" s="79">
        <f>SUM(C9:C9)</f>
        <v>1757</v>
      </c>
      <c r="D8" s="79">
        <f>SUM(D9:D9)</f>
        <v>0</v>
      </c>
      <c r="E8" s="79">
        <f>SUM(E9:E9)</f>
        <v>143</v>
      </c>
      <c r="F8" s="79">
        <f>SUM(G8:J8)</f>
        <v>0</v>
      </c>
      <c r="G8" s="79">
        <f>SUM(G9:G9)</f>
        <v>0</v>
      </c>
      <c r="H8" s="79">
        <f>SUM(H9:H9)</f>
        <v>0</v>
      </c>
      <c r="I8" s="79">
        <f>SUM(I9:I9)</f>
        <v>0</v>
      </c>
      <c r="J8" s="79">
        <f>SUM(J9:J9)</f>
        <v>0</v>
      </c>
    </row>
    <row r="9" spans="1:11" s="23" customFormat="1" ht="31.5" customHeight="1">
      <c r="A9" s="80"/>
      <c r="B9" s="250"/>
      <c r="C9" s="306">
        <v>1757</v>
      </c>
      <c r="D9" s="306"/>
      <c r="E9" s="306">
        <v>143</v>
      </c>
      <c r="F9" s="306">
        <f t="shared" ref="F9" si="1">SUM(G9:J9)</f>
        <v>0</v>
      </c>
      <c r="G9" s="306"/>
      <c r="H9" s="306"/>
      <c r="I9" s="239"/>
      <c r="J9" s="306"/>
    </row>
    <row r="10" spans="1:11" s="23" customFormat="1" ht="49.5" customHeight="1">
      <c r="A10" s="227" t="s">
        <v>27</v>
      </c>
      <c r="B10" s="228">
        <v>4030</v>
      </c>
      <c r="C10" s="79">
        <f>SUM(C11:C11)</f>
        <v>0</v>
      </c>
      <c r="D10" s="79">
        <f>SUM(D11:D11)</f>
        <v>0</v>
      </c>
      <c r="E10" s="79">
        <f>SUM(E11:E11)</f>
        <v>0</v>
      </c>
      <c r="F10" s="79">
        <f>SUM(G10:J10)</f>
        <v>0</v>
      </c>
      <c r="G10" s="79">
        <f t="shared" ref="G10:J10" si="2">G11</f>
        <v>0</v>
      </c>
      <c r="H10" s="79">
        <f t="shared" si="2"/>
        <v>0</v>
      </c>
      <c r="I10" s="79">
        <f t="shared" si="2"/>
        <v>0</v>
      </c>
      <c r="J10" s="79">
        <f t="shared" si="2"/>
        <v>0</v>
      </c>
    </row>
    <row r="11" spans="1:11" s="23" customFormat="1" ht="28.5" customHeight="1">
      <c r="A11" s="240"/>
      <c r="B11" s="189"/>
      <c r="C11" s="306"/>
      <c r="D11" s="306"/>
      <c r="E11" s="306"/>
      <c r="F11" s="306">
        <f>SUM(G11:J11)</f>
        <v>0</v>
      </c>
      <c r="G11" s="306"/>
      <c r="H11" s="306"/>
      <c r="I11" s="306"/>
      <c r="J11" s="306"/>
    </row>
    <row r="12" spans="1:11" s="23" customFormat="1" ht="46.5" customHeight="1">
      <c r="A12" s="227" t="s">
        <v>3</v>
      </c>
      <c r="B12" s="228">
        <v>4040</v>
      </c>
      <c r="C12" s="79">
        <f>SUM(C13:C13)</f>
        <v>0</v>
      </c>
      <c r="D12" s="79">
        <f>SUM(D13:D13)</f>
        <v>0</v>
      </c>
      <c r="E12" s="79">
        <f>SUM(E13:E13)</f>
        <v>0</v>
      </c>
      <c r="F12" s="79">
        <f>SUM(G12:J12)</f>
        <v>0</v>
      </c>
      <c r="G12" s="79">
        <f>SUM(G13:G13)</f>
        <v>0</v>
      </c>
      <c r="H12" s="79">
        <f>SUM(H13:H13)</f>
        <v>0</v>
      </c>
      <c r="I12" s="79">
        <f>SUM(I13:I13)</f>
        <v>0</v>
      </c>
      <c r="J12" s="79">
        <f>SUM(J13:J13)</f>
        <v>0</v>
      </c>
    </row>
    <row r="13" spans="1:11" s="23" customFormat="1" ht="40.5" customHeight="1">
      <c r="A13" s="5"/>
      <c r="B13" s="189"/>
      <c r="C13" s="306"/>
      <c r="D13" s="241"/>
      <c r="E13" s="82"/>
      <c r="F13" s="79">
        <f t="shared" ref="F13:F17" si="3">SUM(G13:J13)</f>
        <v>0</v>
      </c>
      <c r="G13" s="241"/>
      <c r="H13" s="241"/>
      <c r="I13" s="251"/>
      <c r="J13" s="251"/>
    </row>
    <row r="14" spans="1:11" s="23" customFormat="1" ht="64.5" customHeight="1">
      <c r="A14" s="227" t="s">
        <v>59</v>
      </c>
      <c r="B14" s="228">
        <v>4050</v>
      </c>
      <c r="C14" s="79">
        <v>1905</v>
      </c>
      <c r="D14" s="79">
        <v>2100</v>
      </c>
      <c r="E14" s="79">
        <f>SUM(E15:E16)</f>
        <v>2900</v>
      </c>
      <c r="F14" s="79">
        <f t="shared" si="3"/>
        <v>0</v>
      </c>
      <c r="G14" s="79">
        <f>SUM(G16:G16)</f>
        <v>0</v>
      </c>
      <c r="H14" s="79">
        <f>SUM(H16:H16)</f>
        <v>0</v>
      </c>
      <c r="I14" s="79">
        <f>SUM(I16:I16)</f>
        <v>0</v>
      </c>
      <c r="J14" s="79">
        <f>SUM(J16:J16)</f>
        <v>0</v>
      </c>
    </row>
    <row r="15" spans="1:11" s="23" customFormat="1" ht="57" customHeight="1">
      <c r="A15" s="303" t="s">
        <v>471</v>
      </c>
      <c r="B15" s="228"/>
      <c r="C15" s="79"/>
      <c r="D15" s="79">
        <v>1200</v>
      </c>
      <c r="E15" s="306">
        <v>1400</v>
      </c>
      <c r="F15" s="79"/>
      <c r="G15" s="79"/>
      <c r="H15" s="79"/>
      <c r="I15" s="79"/>
      <c r="J15" s="79"/>
    </row>
    <row r="16" spans="1:11" s="23" customFormat="1" ht="47.25" customHeight="1">
      <c r="A16" s="303" t="s">
        <v>469</v>
      </c>
      <c r="B16" s="189"/>
      <c r="C16" s="241"/>
      <c r="D16" s="306">
        <v>900</v>
      </c>
      <c r="E16" s="76">
        <v>1500</v>
      </c>
      <c r="F16" s="79">
        <f t="shared" si="3"/>
        <v>0</v>
      </c>
      <c r="G16" s="241"/>
      <c r="H16" s="241"/>
      <c r="I16" s="251"/>
      <c r="J16" s="251"/>
    </row>
    <row r="17" spans="1:10" s="23" customFormat="1" ht="28.5" customHeight="1">
      <c r="A17" s="227" t="s">
        <v>273</v>
      </c>
      <c r="B17" s="228">
        <v>4060</v>
      </c>
      <c r="C17" s="79">
        <v>872</v>
      </c>
      <c r="D17" s="306">
        <f>SUM(D18:D19)</f>
        <v>1200</v>
      </c>
      <c r="E17" s="306">
        <f>SUM(E19:E19)</f>
        <v>0</v>
      </c>
      <c r="F17" s="79">
        <f t="shared" si="3"/>
        <v>3000</v>
      </c>
      <c r="G17" s="79">
        <f>SUM(G18:G19)</f>
        <v>0</v>
      </c>
      <c r="H17" s="79">
        <f>SUM(H18:H19)</f>
        <v>1500</v>
      </c>
      <c r="I17" s="79">
        <f>SUM(I18:I19)</f>
        <v>1500</v>
      </c>
      <c r="J17" s="79">
        <f>SUM(J18:J19)</f>
        <v>0</v>
      </c>
    </row>
    <row r="18" spans="1:10" s="23" customFormat="1" ht="41.4" customHeight="1">
      <c r="A18" s="303" t="s">
        <v>470</v>
      </c>
      <c r="B18" s="228"/>
      <c r="C18" s="79"/>
      <c r="D18" s="306">
        <v>200</v>
      </c>
      <c r="E18" s="306"/>
      <c r="F18" s="306">
        <v>1500</v>
      </c>
      <c r="G18" s="306"/>
      <c r="H18" s="306"/>
      <c r="I18" s="306">
        <v>1500</v>
      </c>
      <c r="J18" s="306"/>
    </row>
    <row r="19" spans="1:10" s="23" customFormat="1" ht="51.6" customHeight="1">
      <c r="A19" s="303" t="s">
        <v>471</v>
      </c>
      <c r="B19" s="242"/>
      <c r="C19" s="76"/>
      <c r="D19" s="306">
        <v>1000</v>
      </c>
      <c r="E19" s="76"/>
      <c r="F19" s="306">
        <v>1500</v>
      </c>
      <c r="G19" s="241"/>
      <c r="H19" s="241">
        <v>1500</v>
      </c>
      <c r="I19" s="251"/>
      <c r="J19" s="251"/>
    </row>
    <row r="20" spans="1:10">
      <c r="A20" s="61"/>
      <c r="B20" s="152"/>
      <c r="C20" s="151"/>
      <c r="D20" s="60"/>
      <c r="E20" s="60"/>
      <c r="F20" s="60"/>
      <c r="G20" s="60"/>
      <c r="H20" s="60"/>
    </row>
    <row r="21" spans="1:10" ht="26.25" customHeight="1">
      <c r="A21" s="192" t="s">
        <v>464</v>
      </c>
      <c r="B21" s="1"/>
      <c r="C21" s="401" t="s">
        <v>86</v>
      </c>
      <c r="D21" s="401"/>
      <c r="E21" s="213"/>
      <c r="F21" s="193"/>
      <c r="G21" s="412" t="s">
        <v>465</v>
      </c>
      <c r="H21" s="412"/>
      <c r="I21" s="412"/>
    </row>
    <row r="22" spans="1:10">
      <c r="A22" s="152" t="s">
        <v>364</v>
      </c>
      <c r="B22" s="3"/>
      <c r="C22" s="375" t="s">
        <v>401</v>
      </c>
      <c r="D22" s="375"/>
      <c r="E22" s="194"/>
      <c r="F22" s="3"/>
      <c r="G22" s="413" t="s">
        <v>83</v>
      </c>
      <c r="H22" s="413"/>
      <c r="I22" s="413"/>
    </row>
    <row r="23" spans="1:10">
      <c r="A23" s="61"/>
      <c r="B23" s="152"/>
      <c r="C23" s="151"/>
      <c r="D23" s="60"/>
      <c r="E23" s="60"/>
      <c r="F23" s="60"/>
      <c r="G23" s="60"/>
      <c r="H23" s="60"/>
    </row>
    <row r="24" spans="1:10">
      <c r="A24" s="56"/>
      <c r="B24" s="57"/>
      <c r="C24" s="58"/>
      <c r="D24" s="59"/>
      <c r="E24" s="59"/>
      <c r="F24" s="59"/>
      <c r="G24" s="59"/>
      <c r="H24" s="59"/>
    </row>
    <row r="25" spans="1:10">
      <c r="A25" s="56"/>
      <c r="B25" s="57"/>
      <c r="C25" s="58"/>
      <c r="D25" s="59"/>
      <c r="E25" s="59"/>
      <c r="F25" s="59"/>
      <c r="G25" s="59"/>
      <c r="H25" s="59"/>
    </row>
    <row r="26" spans="1:10">
      <c r="A26" s="56"/>
      <c r="B26" s="57"/>
      <c r="C26" s="58"/>
      <c r="D26" s="59"/>
      <c r="E26" s="59"/>
      <c r="F26" s="59"/>
      <c r="G26" s="59"/>
      <c r="H26" s="59"/>
    </row>
    <row r="27" spans="1:10">
      <c r="A27" s="56"/>
      <c r="B27" s="57"/>
      <c r="C27" s="58"/>
      <c r="D27" s="59"/>
      <c r="E27" s="59"/>
      <c r="F27" s="59"/>
      <c r="G27" s="59"/>
      <c r="H27" s="59"/>
    </row>
    <row r="28" spans="1:10">
      <c r="A28" s="56"/>
      <c r="B28" s="57"/>
      <c r="C28" s="58"/>
      <c r="D28" s="59"/>
      <c r="E28" s="59"/>
      <c r="F28" s="59"/>
      <c r="G28" s="59"/>
      <c r="H28" s="59"/>
    </row>
    <row r="29" spans="1:10">
      <c r="A29" s="56"/>
      <c r="B29" s="57"/>
      <c r="C29" s="58"/>
      <c r="D29" s="59"/>
      <c r="E29" s="59"/>
      <c r="F29" s="59"/>
      <c r="G29" s="59"/>
      <c r="H29" s="59"/>
    </row>
    <row r="30" spans="1:10">
      <c r="A30" s="56"/>
      <c r="B30" s="57"/>
      <c r="C30" s="58"/>
      <c r="D30" s="59"/>
      <c r="E30" s="59"/>
      <c r="F30" s="59"/>
      <c r="G30" s="59"/>
      <c r="H30" s="59"/>
    </row>
    <row r="31" spans="1:10">
      <c r="A31" s="56"/>
      <c r="B31" s="57"/>
      <c r="C31" s="58"/>
      <c r="D31" s="59"/>
      <c r="E31" s="59"/>
      <c r="F31" s="59"/>
      <c r="G31" s="59"/>
      <c r="H31" s="59"/>
    </row>
    <row r="32" spans="1:10">
      <c r="A32" s="56"/>
      <c r="B32" s="57"/>
      <c r="C32" s="58"/>
      <c r="D32" s="59"/>
      <c r="E32" s="59"/>
      <c r="F32" s="59"/>
      <c r="G32" s="59"/>
      <c r="H32" s="59"/>
    </row>
    <row r="33" spans="1:8">
      <c r="A33" s="56"/>
      <c r="B33" s="57"/>
      <c r="C33" s="58"/>
      <c r="D33" s="59"/>
      <c r="E33" s="59"/>
      <c r="F33" s="59"/>
      <c r="G33" s="59"/>
      <c r="H33" s="59"/>
    </row>
    <row r="34" spans="1:8">
      <c r="A34" s="56"/>
      <c r="B34" s="57"/>
      <c r="C34" s="58"/>
      <c r="D34" s="59"/>
      <c r="E34" s="59"/>
      <c r="F34" s="59"/>
      <c r="G34" s="59"/>
      <c r="H34" s="59"/>
    </row>
    <row r="35" spans="1:8">
      <c r="A35" s="56"/>
      <c r="B35" s="57"/>
      <c r="C35" s="58"/>
      <c r="D35" s="59"/>
      <c r="E35" s="59"/>
      <c r="F35" s="59"/>
      <c r="G35" s="59"/>
      <c r="H35" s="59"/>
    </row>
    <row r="36" spans="1:8">
      <c r="A36" s="56"/>
      <c r="B36" s="57"/>
      <c r="C36" s="58"/>
      <c r="D36" s="59"/>
      <c r="E36" s="59"/>
      <c r="F36" s="59"/>
      <c r="G36" s="59"/>
      <c r="H36" s="59"/>
    </row>
    <row r="37" spans="1:8">
      <c r="A37" s="56"/>
      <c r="B37" s="57"/>
      <c r="C37" s="58"/>
      <c r="D37" s="59"/>
      <c r="E37" s="59"/>
      <c r="F37" s="59"/>
      <c r="G37" s="59"/>
      <c r="H37" s="59"/>
    </row>
    <row r="38" spans="1:8">
      <c r="A38" s="56"/>
      <c r="B38" s="57"/>
      <c r="C38" s="58"/>
      <c r="D38" s="59"/>
      <c r="E38" s="59"/>
      <c r="F38" s="59"/>
      <c r="G38" s="59"/>
      <c r="H38" s="59"/>
    </row>
    <row r="39" spans="1:8">
      <c r="A39" s="56"/>
      <c r="B39" s="57"/>
      <c r="C39" s="58"/>
      <c r="D39" s="59"/>
      <c r="E39" s="59"/>
      <c r="F39" s="59"/>
      <c r="G39" s="59"/>
      <c r="H39" s="59"/>
    </row>
    <row r="40" spans="1:8">
      <c r="A40" s="56"/>
      <c r="B40" s="57"/>
      <c r="C40" s="58"/>
      <c r="D40" s="59"/>
      <c r="E40" s="59"/>
      <c r="F40" s="59"/>
      <c r="G40" s="59"/>
      <c r="H40" s="59"/>
    </row>
    <row r="41" spans="1:8">
      <c r="A41" s="56"/>
      <c r="B41" s="57"/>
      <c r="C41" s="58"/>
      <c r="D41" s="59"/>
      <c r="E41" s="59"/>
      <c r="F41" s="59"/>
      <c r="G41" s="59"/>
      <c r="H41" s="59"/>
    </row>
    <row r="42" spans="1:8">
      <c r="A42" s="56"/>
      <c r="B42" s="57"/>
      <c r="C42" s="58"/>
      <c r="D42" s="59"/>
      <c r="E42" s="59"/>
      <c r="F42" s="59"/>
      <c r="G42" s="59"/>
      <c r="H42" s="59"/>
    </row>
    <row r="43" spans="1:8">
      <c r="A43" s="56"/>
      <c r="B43" s="57"/>
      <c r="C43" s="58"/>
      <c r="D43" s="59"/>
      <c r="E43" s="59"/>
      <c r="F43" s="59"/>
      <c r="G43" s="59"/>
      <c r="H43" s="59"/>
    </row>
    <row r="44" spans="1:8">
      <c r="A44" s="56"/>
      <c r="B44" s="57"/>
      <c r="C44" s="58"/>
      <c r="D44" s="59"/>
      <c r="E44" s="59"/>
      <c r="F44" s="59"/>
      <c r="G44" s="59"/>
      <c r="H44" s="59"/>
    </row>
    <row r="45" spans="1:8">
      <c r="A45" s="56"/>
      <c r="B45" s="57"/>
      <c r="C45" s="58"/>
      <c r="D45" s="59"/>
      <c r="E45" s="59"/>
      <c r="F45" s="59"/>
      <c r="G45" s="59"/>
      <c r="H45" s="59"/>
    </row>
    <row r="46" spans="1:8">
      <c r="A46" s="56"/>
      <c r="B46" s="57"/>
      <c r="C46" s="58"/>
      <c r="D46" s="59"/>
      <c r="E46" s="59"/>
      <c r="F46" s="59"/>
      <c r="G46" s="59"/>
      <c r="H46" s="59"/>
    </row>
    <row r="47" spans="1:8">
      <c r="A47" s="56"/>
      <c r="B47" s="57"/>
      <c r="C47" s="58"/>
      <c r="D47" s="59"/>
      <c r="E47" s="59"/>
      <c r="F47" s="59"/>
      <c r="G47" s="59"/>
      <c r="H47" s="59"/>
    </row>
    <row r="48" spans="1:8">
      <c r="A48" s="56"/>
      <c r="B48" s="57"/>
      <c r="C48" s="58"/>
      <c r="D48" s="59"/>
      <c r="E48" s="59"/>
      <c r="F48" s="59"/>
      <c r="G48" s="59"/>
      <c r="H48" s="59"/>
    </row>
    <row r="49" spans="1:8">
      <c r="A49" s="56"/>
      <c r="B49" s="57"/>
      <c r="C49" s="58"/>
      <c r="D49" s="59"/>
      <c r="E49" s="59"/>
      <c r="F49" s="59"/>
      <c r="G49" s="59"/>
      <c r="H49" s="59"/>
    </row>
    <row r="50" spans="1:8">
      <c r="A50" s="56"/>
      <c r="B50" s="57"/>
      <c r="C50" s="58"/>
      <c r="D50" s="59"/>
      <c r="E50" s="59"/>
      <c r="F50" s="59"/>
      <c r="G50" s="59"/>
      <c r="H50" s="59"/>
    </row>
    <row r="51" spans="1:8">
      <c r="A51" s="56"/>
      <c r="B51" s="57"/>
      <c r="C51" s="58"/>
      <c r="D51" s="59"/>
      <c r="E51" s="59"/>
      <c r="F51" s="59"/>
      <c r="G51" s="59"/>
      <c r="H51" s="59"/>
    </row>
    <row r="52" spans="1:8">
      <c r="A52" s="56"/>
      <c r="B52" s="57"/>
      <c r="C52" s="58"/>
      <c r="D52" s="59"/>
      <c r="E52" s="59"/>
      <c r="F52" s="59"/>
      <c r="G52" s="59"/>
      <c r="H52" s="59"/>
    </row>
    <row r="53" spans="1:8">
      <c r="A53" s="56"/>
      <c r="B53" s="57"/>
      <c r="C53" s="58"/>
      <c r="D53" s="59"/>
      <c r="E53" s="59"/>
      <c r="F53" s="59"/>
      <c r="G53" s="59"/>
      <c r="H53" s="59"/>
    </row>
    <row r="54" spans="1:8">
      <c r="A54" s="56"/>
      <c r="C54" s="73"/>
      <c r="D54" s="60"/>
      <c r="E54" s="60"/>
      <c r="F54" s="60"/>
      <c r="G54" s="60"/>
      <c r="H54" s="60"/>
    </row>
    <row r="55" spans="1:8">
      <c r="A55" s="61"/>
      <c r="C55" s="73"/>
      <c r="D55" s="60"/>
      <c r="E55" s="60"/>
      <c r="F55" s="60"/>
      <c r="G55" s="60"/>
      <c r="H55" s="60"/>
    </row>
    <row r="56" spans="1:8">
      <c r="A56" s="61"/>
      <c r="C56" s="73"/>
      <c r="D56" s="60"/>
      <c r="E56" s="60"/>
      <c r="F56" s="60"/>
      <c r="G56" s="60"/>
      <c r="H56" s="60"/>
    </row>
    <row r="57" spans="1:8">
      <c r="A57" s="61"/>
      <c r="C57" s="73"/>
      <c r="D57" s="60"/>
      <c r="E57" s="60"/>
      <c r="F57" s="60"/>
      <c r="G57" s="60"/>
      <c r="H57" s="60"/>
    </row>
    <row r="58" spans="1:8">
      <c r="A58" s="61"/>
      <c r="C58" s="73"/>
      <c r="D58" s="60"/>
      <c r="E58" s="60"/>
      <c r="F58" s="60"/>
      <c r="G58" s="60"/>
      <c r="H58" s="60"/>
    </row>
    <row r="59" spans="1:8">
      <c r="A59" s="61"/>
      <c r="C59" s="73"/>
      <c r="D59" s="60"/>
      <c r="E59" s="60"/>
      <c r="F59" s="60"/>
      <c r="G59" s="60"/>
      <c r="H59" s="60"/>
    </row>
    <row r="60" spans="1:8">
      <c r="A60" s="61"/>
      <c r="C60" s="73"/>
      <c r="D60" s="60"/>
      <c r="E60" s="60"/>
      <c r="F60" s="60"/>
      <c r="G60" s="60"/>
      <c r="H60" s="60"/>
    </row>
    <row r="61" spans="1:8">
      <c r="A61" s="61"/>
      <c r="C61" s="73"/>
      <c r="D61" s="60"/>
      <c r="E61" s="60"/>
      <c r="F61" s="60"/>
      <c r="G61" s="60"/>
      <c r="H61" s="60"/>
    </row>
    <row r="62" spans="1:8">
      <c r="A62" s="61"/>
      <c r="C62" s="73"/>
      <c r="D62" s="60"/>
      <c r="E62" s="60"/>
      <c r="F62" s="60"/>
      <c r="G62" s="60"/>
      <c r="H62" s="60"/>
    </row>
    <row r="63" spans="1:8">
      <c r="A63" s="61"/>
      <c r="C63" s="73"/>
      <c r="D63" s="60"/>
      <c r="E63" s="60"/>
      <c r="F63" s="60"/>
      <c r="G63" s="60"/>
      <c r="H63" s="60"/>
    </row>
    <row r="64" spans="1:8">
      <c r="A64" s="61"/>
      <c r="C64" s="73"/>
      <c r="D64" s="60"/>
      <c r="E64" s="60"/>
      <c r="F64" s="60"/>
      <c r="G64" s="60"/>
      <c r="H64" s="60"/>
    </row>
    <row r="65" spans="1:8">
      <c r="A65" s="61"/>
      <c r="C65" s="73"/>
      <c r="D65" s="60"/>
      <c r="E65" s="60"/>
      <c r="F65" s="60"/>
      <c r="G65" s="60"/>
      <c r="H65" s="60"/>
    </row>
    <row r="66" spans="1:8">
      <c r="A66" s="61"/>
      <c r="C66" s="73"/>
      <c r="D66" s="60"/>
      <c r="E66" s="60"/>
      <c r="F66" s="60"/>
      <c r="G66" s="60"/>
      <c r="H66" s="60"/>
    </row>
    <row r="67" spans="1:8">
      <c r="A67" s="61"/>
      <c r="C67" s="73"/>
      <c r="D67" s="60"/>
      <c r="E67" s="60"/>
      <c r="F67" s="60"/>
      <c r="G67" s="60"/>
      <c r="H67" s="60"/>
    </row>
    <row r="68" spans="1:8">
      <c r="A68" s="61"/>
      <c r="C68" s="73"/>
      <c r="D68" s="60"/>
      <c r="E68" s="60"/>
      <c r="F68" s="60"/>
      <c r="G68" s="60"/>
      <c r="H68" s="60"/>
    </row>
    <row r="69" spans="1:8">
      <c r="A69" s="61"/>
      <c r="C69" s="73"/>
      <c r="D69" s="60"/>
      <c r="E69" s="60"/>
      <c r="F69" s="60"/>
      <c r="G69" s="60"/>
      <c r="H69" s="60"/>
    </row>
    <row r="70" spans="1:8">
      <c r="A70" s="61"/>
      <c r="C70" s="73"/>
      <c r="D70" s="60"/>
      <c r="E70" s="60"/>
      <c r="F70" s="60"/>
      <c r="G70" s="60"/>
      <c r="H70" s="60"/>
    </row>
    <row r="71" spans="1:8">
      <c r="A71" s="61"/>
      <c r="C71" s="73"/>
      <c r="D71" s="60"/>
      <c r="E71" s="60"/>
      <c r="F71" s="60"/>
      <c r="G71" s="60"/>
      <c r="H71" s="60"/>
    </row>
    <row r="72" spans="1:8">
      <c r="A72" s="61"/>
      <c r="C72" s="73"/>
      <c r="D72" s="60"/>
      <c r="E72" s="60"/>
      <c r="F72" s="60"/>
      <c r="G72" s="60"/>
      <c r="H72" s="60"/>
    </row>
    <row r="73" spans="1:8">
      <c r="A73" s="61"/>
      <c r="C73" s="73"/>
      <c r="D73" s="60"/>
      <c r="E73" s="60"/>
      <c r="F73" s="60"/>
      <c r="G73" s="60"/>
      <c r="H73" s="60"/>
    </row>
    <row r="74" spans="1:8">
      <c r="A74" s="61"/>
      <c r="C74" s="73"/>
      <c r="D74" s="60"/>
      <c r="E74" s="60"/>
      <c r="F74" s="60"/>
      <c r="G74" s="60"/>
      <c r="H74" s="60"/>
    </row>
    <row r="75" spans="1:8">
      <c r="A75" s="61"/>
      <c r="C75" s="73"/>
      <c r="D75" s="60"/>
      <c r="E75" s="60"/>
      <c r="F75" s="60"/>
      <c r="G75" s="60"/>
      <c r="H75" s="60"/>
    </row>
    <row r="76" spans="1:8">
      <c r="A76" s="61"/>
      <c r="C76" s="73"/>
      <c r="D76" s="60"/>
      <c r="E76" s="60"/>
      <c r="F76" s="60"/>
      <c r="G76" s="60"/>
      <c r="H76" s="60"/>
    </row>
    <row r="77" spans="1:8">
      <c r="A77" s="61"/>
    </row>
    <row r="78" spans="1:8">
      <c r="A78" s="62"/>
    </row>
    <row r="79" spans="1:8">
      <c r="A79" s="62"/>
    </row>
    <row r="80" spans="1:8">
      <c r="A80" s="62"/>
    </row>
    <row r="81" spans="1:15">
      <c r="A81" s="62"/>
    </row>
    <row r="82" spans="1:15">
      <c r="A82" s="62"/>
    </row>
    <row r="83" spans="1:15" s="74" customFormat="1">
      <c r="A83" s="62"/>
      <c r="G83" s="3"/>
      <c r="H83" s="3"/>
      <c r="I83" s="3"/>
      <c r="J83" s="3"/>
      <c r="K83" s="3"/>
      <c r="L83" s="3"/>
      <c r="M83" s="3"/>
      <c r="N83" s="3"/>
      <c r="O83" s="3"/>
    </row>
    <row r="84" spans="1:15" s="74" customFormat="1">
      <c r="A84" s="62"/>
      <c r="G84" s="3"/>
      <c r="H84" s="3"/>
      <c r="I84" s="3"/>
      <c r="J84" s="3"/>
      <c r="K84" s="3"/>
      <c r="L84" s="3"/>
      <c r="M84" s="3"/>
      <c r="N84" s="3"/>
      <c r="O84" s="3"/>
    </row>
    <row r="85" spans="1:15" s="74" customFormat="1">
      <c r="A85" s="62"/>
      <c r="G85" s="3"/>
      <c r="H85" s="3"/>
      <c r="I85" s="3"/>
      <c r="J85" s="3"/>
      <c r="K85" s="3"/>
      <c r="L85" s="3"/>
      <c r="M85" s="3"/>
      <c r="N85" s="3"/>
      <c r="O85" s="3"/>
    </row>
    <row r="86" spans="1:15" s="74" customFormat="1">
      <c r="A86" s="62"/>
      <c r="G86" s="3"/>
      <c r="H86" s="3"/>
      <c r="I86" s="3"/>
      <c r="J86" s="3"/>
      <c r="K86" s="3"/>
      <c r="L86" s="3"/>
      <c r="M86" s="3"/>
      <c r="N86" s="3"/>
      <c r="O86" s="3"/>
    </row>
    <row r="87" spans="1:15" s="74" customFormat="1">
      <c r="A87" s="62"/>
      <c r="G87" s="3"/>
      <c r="H87" s="3"/>
      <c r="I87" s="3"/>
      <c r="J87" s="3"/>
      <c r="K87" s="3"/>
      <c r="L87" s="3"/>
      <c r="M87" s="3"/>
      <c r="N87" s="3"/>
      <c r="O87" s="3"/>
    </row>
    <row r="88" spans="1:15" s="74" customFormat="1">
      <c r="A88" s="62"/>
      <c r="G88" s="3"/>
      <c r="H88" s="3"/>
      <c r="I88" s="3"/>
      <c r="J88" s="3"/>
      <c r="K88" s="3"/>
      <c r="L88" s="3"/>
      <c r="M88" s="3"/>
      <c r="N88" s="3"/>
      <c r="O88" s="3"/>
    </row>
    <row r="89" spans="1:15" s="74" customFormat="1">
      <c r="A89" s="62"/>
      <c r="G89" s="3"/>
      <c r="H89" s="3"/>
      <c r="I89" s="3"/>
      <c r="J89" s="3"/>
      <c r="K89" s="3"/>
      <c r="L89" s="3"/>
      <c r="M89" s="3"/>
      <c r="N89" s="3"/>
      <c r="O89" s="3"/>
    </row>
    <row r="90" spans="1:15" s="74" customFormat="1">
      <c r="A90" s="62"/>
      <c r="G90" s="3"/>
      <c r="H90" s="3"/>
      <c r="I90" s="3"/>
      <c r="J90" s="3"/>
      <c r="K90" s="3"/>
      <c r="L90" s="3"/>
      <c r="M90" s="3"/>
      <c r="N90" s="3"/>
      <c r="O90" s="3"/>
    </row>
    <row r="91" spans="1:15" s="74" customFormat="1">
      <c r="A91" s="62"/>
      <c r="G91" s="3"/>
      <c r="H91" s="3"/>
      <c r="I91" s="3"/>
      <c r="J91" s="3"/>
      <c r="K91" s="3"/>
      <c r="L91" s="3"/>
      <c r="M91" s="3"/>
      <c r="N91" s="3"/>
      <c r="O91" s="3"/>
    </row>
    <row r="92" spans="1:15" s="74" customFormat="1">
      <c r="A92" s="62"/>
      <c r="G92" s="3"/>
      <c r="H92" s="3"/>
      <c r="I92" s="3"/>
      <c r="J92" s="3"/>
      <c r="K92" s="3"/>
      <c r="L92" s="3"/>
      <c r="M92" s="3"/>
      <c r="N92" s="3"/>
      <c r="O92" s="3"/>
    </row>
    <row r="93" spans="1:15" s="74" customFormat="1">
      <c r="A93" s="62"/>
      <c r="G93" s="3"/>
      <c r="H93" s="3"/>
      <c r="I93" s="3"/>
      <c r="J93" s="3"/>
      <c r="K93" s="3"/>
      <c r="L93" s="3"/>
      <c r="M93" s="3"/>
      <c r="N93" s="3"/>
      <c r="O93" s="3"/>
    </row>
    <row r="94" spans="1:15" s="74" customFormat="1">
      <c r="A94" s="62"/>
      <c r="G94" s="3"/>
      <c r="H94" s="3"/>
      <c r="I94" s="3"/>
      <c r="J94" s="3"/>
      <c r="K94" s="3"/>
      <c r="L94" s="3"/>
      <c r="M94" s="3"/>
      <c r="N94" s="3"/>
      <c r="O94" s="3"/>
    </row>
    <row r="95" spans="1:15" s="74" customFormat="1">
      <c r="A95" s="62"/>
      <c r="G95" s="3"/>
      <c r="H95" s="3"/>
      <c r="I95" s="3"/>
      <c r="J95" s="3"/>
      <c r="K95" s="3"/>
      <c r="L95" s="3"/>
      <c r="M95" s="3"/>
      <c r="N95" s="3"/>
      <c r="O95" s="3"/>
    </row>
    <row r="96" spans="1:15" s="74" customFormat="1">
      <c r="A96" s="62"/>
      <c r="G96" s="3"/>
      <c r="H96" s="3"/>
      <c r="I96" s="3"/>
      <c r="J96" s="3"/>
      <c r="K96" s="3"/>
      <c r="L96" s="3"/>
      <c r="M96" s="3"/>
      <c r="N96" s="3"/>
      <c r="O96" s="3"/>
    </row>
    <row r="97" spans="1:15" s="74" customFormat="1">
      <c r="A97" s="62"/>
      <c r="G97" s="3"/>
      <c r="H97" s="3"/>
      <c r="I97" s="3"/>
      <c r="J97" s="3"/>
      <c r="K97" s="3"/>
      <c r="L97" s="3"/>
      <c r="M97" s="3"/>
      <c r="N97" s="3"/>
      <c r="O97" s="3"/>
    </row>
    <row r="98" spans="1:15" s="74" customFormat="1">
      <c r="A98" s="62"/>
      <c r="G98" s="3"/>
      <c r="H98" s="3"/>
      <c r="I98" s="3"/>
      <c r="J98" s="3"/>
      <c r="K98" s="3"/>
      <c r="L98" s="3"/>
      <c r="M98" s="3"/>
      <c r="N98" s="3"/>
      <c r="O98" s="3"/>
    </row>
    <row r="99" spans="1:15" s="74" customFormat="1">
      <c r="A99" s="62"/>
      <c r="G99" s="3"/>
      <c r="H99" s="3"/>
      <c r="I99" s="3"/>
      <c r="J99" s="3"/>
      <c r="K99" s="3"/>
      <c r="L99" s="3"/>
      <c r="M99" s="3"/>
      <c r="N99" s="3"/>
      <c r="O99" s="3"/>
    </row>
    <row r="100" spans="1:15" s="74" customFormat="1">
      <c r="A100" s="62"/>
      <c r="G100" s="3"/>
      <c r="H100" s="3"/>
      <c r="I100" s="3"/>
      <c r="J100" s="3"/>
      <c r="K100" s="3"/>
      <c r="L100" s="3"/>
      <c r="M100" s="3"/>
      <c r="N100" s="3"/>
      <c r="O100" s="3"/>
    </row>
    <row r="101" spans="1:15" s="74" customFormat="1">
      <c r="A101" s="62"/>
      <c r="G101" s="3"/>
      <c r="H101" s="3"/>
      <c r="I101" s="3"/>
      <c r="J101" s="3"/>
      <c r="K101" s="3"/>
      <c r="L101" s="3"/>
      <c r="M101" s="3"/>
      <c r="N101" s="3"/>
      <c r="O101" s="3"/>
    </row>
    <row r="102" spans="1:15" s="74" customFormat="1">
      <c r="A102" s="62"/>
      <c r="G102" s="3"/>
      <c r="H102" s="3"/>
      <c r="I102" s="3"/>
      <c r="J102" s="3"/>
      <c r="K102" s="3"/>
      <c r="L102" s="3"/>
      <c r="M102" s="3"/>
      <c r="N102" s="3"/>
      <c r="O102" s="3"/>
    </row>
    <row r="103" spans="1:15" s="74" customFormat="1">
      <c r="A103" s="62"/>
      <c r="G103" s="3"/>
      <c r="H103" s="3"/>
      <c r="I103" s="3"/>
      <c r="J103" s="3"/>
      <c r="K103" s="3"/>
      <c r="L103" s="3"/>
      <c r="M103" s="3"/>
      <c r="N103" s="3"/>
      <c r="O103" s="3"/>
    </row>
    <row r="104" spans="1:15" s="74" customFormat="1">
      <c r="A104" s="62"/>
      <c r="G104" s="3"/>
      <c r="H104" s="3"/>
      <c r="I104" s="3"/>
      <c r="J104" s="3"/>
      <c r="K104" s="3"/>
      <c r="L104" s="3"/>
      <c r="M104" s="3"/>
      <c r="N104" s="3"/>
      <c r="O104" s="3"/>
    </row>
    <row r="105" spans="1:15" s="74" customFormat="1">
      <c r="A105" s="62"/>
      <c r="G105" s="3"/>
      <c r="H105" s="3"/>
      <c r="I105" s="3"/>
      <c r="J105" s="3"/>
      <c r="K105" s="3"/>
      <c r="L105" s="3"/>
      <c r="M105" s="3"/>
      <c r="N105" s="3"/>
      <c r="O105" s="3"/>
    </row>
    <row r="106" spans="1:15" s="74" customFormat="1">
      <c r="A106" s="62"/>
      <c r="G106" s="3"/>
      <c r="H106" s="3"/>
      <c r="I106" s="3"/>
      <c r="J106" s="3"/>
      <c r="K106" s="3"/>
      <c r="L106" s="3"/>
      <c r="M106" s="3"/>
      <c r="N106" s="3"/>
      <c r="O106" s="3"/>
    </row>
    <row r="107" spans="1:15" s="74" customFormat="1">
      <c r="A107" s="62"/>
      <c r="G107" s="3"/>
      <c r="H107" s="3"/>
      <c r="I107" s="3"/>
      <c r="J107" s="3"/>
      <c r="K107" s="3"/>
      <c r="L107" s="3"/>
      <c r="M107" s="3"/>
      <c r="N107" s="3"/>
      <c r="O107" s="3"/>
    </row>
    <row r="108" spans="1:15" s="74" customFormat="1">
      <c r="A108" s="62"/>
      <c r="G108" s="3"/>
      <c r="H108" s="3"/>
      <c r="I108" s="3"/>
      <c r="J108" s="3"/>
      <c r="K108" s="3"/>
      <c r="L108" s="3"/>
      <c r="M108" s="3"/>
      <c r="N108" s="3"/>
      <c r="O108" s="3"/>
    </row>
    <row r="109" spans="1:15" s="74" customFormat="1">
      <c r="A109" s="62"/>
      <c r="G109" s="3"/>
      <c r="H109" s="3"/>
      <c r="I109" s="3"/>
      <c r="J109" s="3"/>
      <c r="K109" s="3"/>
      <c r="L109" s="3"/>
      <c r="M109" s="3"/>
      <c r="N109" s="3"/>
      <c r="O109" s="3"/>
    </row>
    <row r="110" spans="1:15" s="74" customFormat="1">
      <c r="A110" s="62"/>
      <c r="G110" s="3"/>
      <c r="H110" s="3"/>
      <c r="I110" s="3"/>
      <c r="J110" s="3"/>
      <c r="K110" s="3"/>
      <c r="L110" s="3"/>
      <c r="M110" s="3"/>
      <c r="N110" s="3"/>
      <c r="O110" s="3"/>
    </row>
    <row r="111" spans="1:15" s="74" customFormat="1">
      <c r="A111" s="62"/>
      <c r="G111" s="3"/>
      <c r="H111" s="3"/>
      <c r="I111" s="3"/>
      <c r="J111" s="3"/>
      <c r="K111" s="3"/>
      <c r="L111" s="3"/>
      <c r="M111" s="3"/>
      <c r="N111" s="3"/>
      <c r="O111" s="3"/>
    </row>
    <row r="112" spans="1:15" s="74" customFormat="1">
      <c r="A112" s="62"/>
      <c r="G112" s="3"/>
      <c r="H112" s="3"/>
      <c r="I112" s="3"/>
      <c r="J112" s="3"/>
      <c r="K112" s="3"/>
      <c r="L112" s="3"/>
      <c r="M112" s="3"/>
      <c r="N112" s="3"/>
      <c r="O112" s="3"/>
    </row>
    <row r="113" spans="1:15" s="74" customFormat="1">
      <c r="A113" s="62"/>
      <c r="G113" s="3"/>
      <c r="H113" s="3"/>
      <c r="I113" s="3"/>
      <c r="J113" s="3"/>
      <c r="K113" s="3"/>
      <c r="L113" s="3"/>
      <c r="M113" s="3"/>
      <c r="N113" s="3"/>
      <c r="O113" s="3"/>
    </row>
    <row r="114" spans="1:15" s="74" customFormat="1">
      <c r="A114" s="62"/>
      <c r="G114" s="3"/>
      <c r="H114" s="3"/>
      <c r="I114" s="3"/>
      <c r="J114" s="3"/>
      <c r="K114" s="3"/>
      <c r="L114" s="3"/>
      <c r="M114" s="3"/>
      <c r="N114" s="3"/>
      <c r="O114" s="3"/>
    </row>
    <row r="115" spans="1:15" s="74" customFormat="1">
      <c r="A115" s="62"/>
      <c r="G115" s="3"/>
      <c r="H115" s="3"/>
      <c r="I115" s="3"/>
      <c r="J115" s="3"/>
      <c r="K115" s="3"/>
      <c r="L115" s="3"/>
      <c r="M115" s="3"/>
      <c r="N115" s="3"/>
      <c r="O115" s="3"/>
    </row>
    <row r="116" spans="1:15" s="74" customFormat="1">
      <c r="A116" s="62"/>
      <c r="G116" s="3"/>
      <c r="H116" s="3"/>
      <c r="I116" s="3"/>
      <c r="J116" s="3"/>
      <c r="K116" s="3"/>
      <c r="L116" s="3"/>
      <c r="M116" s="3"/>
      <c r="N116" s="3"/>
      <c r="O116" s="3"/>
    </row>
    <row r="117" spans="1:15" s="74" customFormat="1">
      <c r="A117" s="62"/>
      <c r="G117" s="3"/>
      <c r="H117" s="3"/>
      <c r="I117" s="3"/>
      <c r="J117" s="3"/>
      <c r="K117" s="3"/>
      <c r="L117" s="3"/>
      <c r="M117" s="3"/>
      <c r="N117" s="3"/>
      <c r="O117" s="3"/>
    </row>
    <row r="118" spans="1:15" s="74" customFormat="1">
      <c r="A118" s="62"/>
      <c r="G118" s="3"/>
      <c r="H118" s="3"/>
      <c r="I118" s="3"/>
      <c r="J118" s="3"/>
      <c r="K118" s="3"/>
      <c r="L118" s="3"/>
      <c r="M118" s="3"/>
      <c r="N118" s="3"/>
      <c r="O118" s="3"/>
    </row>
    <row r="119" spans="1:15" s="74" customFormat="1">
      <c r="A119" s="62"/>
      <c r="G119" s="3"/>
      <c r="H119" s="3"/>
      <c r="I119" s="3"/>
      <c r="J119" s="3"/>
      <c r="K119" s="3"/>
      <c r="L119" s="3"/>
      <c r="M119" s="3"/>
      <c r="N119" s="3"/>
      <c r="O119" s="3"/>
    </row>
    <row r="120" spans="1:15" s="74" customFormat="1">
      <c r="A120" s="62"/>
      <c r="G120" s="3"/>
      <c r="H120" s="3"/>
      <c r="I120" s="3"/>
      <c r="J120" s="3"/>
      <c r="K120" s="3"/>
      <c r="L120" s="3"/>
      <c r="M120" s="3"/>
      <c r="N120" s="3"/>
      <c r="O120" s="3"/>
    </row>
    <row r="121" spans="1:15" s="74" customFormat="1">
      <c r="A121" s="62"/>
      <c r="G121" s="3"/>
      <c r="H121" s="3"/>
      <c r="I121" s="3"/>
      <c r="J121" s="3"/>
      <c r="K121" s="3"/>
      <c r="L121" s="3"/>
      <c r="M121" s="3"/>
      <c r="N121" s="3"/>
      <c r="O121" s="3"/>
    </row>
    <row r="122" spans="1:15" s="74" customFormat="1">
      <c r="A122" s="62"/>
      <c r="G122" s="3"/>
      <c r="H122" s="3"/>
      <c r="I122" s="3"/>
      <c r="J122" s="3"/>
      <c r="K122" s="3"/>
      <c r="L122" s="3"/>
      <c r="M122" s="3"/>
      <c r="N122" s="3"/>
      <c r="O122" s="3"/>
    </row>
    <row r="123" spans="1:15" s="74" customFormat="1">
      <c r="A123" s="62"/>
      <c r="G123" s="3"/>
      <c r="H123" s="3"/>
      <c r="I123" s="3"/>
      <c r="J123" s="3"/>
      <c r="K123" s="3"/>
      <c r="L123" s="3"/>
      <c r="M123" s="3"/>
      <c r="N123" s="3"/>
      <c r="O123" s="3"/>
    </row>
    <row r="124" spans="1:15" s="74" customFormat="1">
      <c r="A124" s="62"/>
      <c r="G124" s="3"/>
      <c r="H124" s="3"/>
      <c r="I124" s="3"/>
      <c r="J124" s="3"/>
      <c r="K124" s="3"/>
      <c r="L124" s="3"/>
      <c r="M124" s="3"/>
      <c r="N124" s="3"/>
      <c r="O124" s="3"/>
    </row>
    <row r="125" spans="1:15" s="74" customFormat="1">
      <c r="A125" s="62"/>
      <c r="G125" s="3"/>
      <c r="H125" s="3"/>
      <c r="I125" s="3"/>
      <c r="J125" s="3"/>
      <c r="K125" s="3"/>
      <c r="L125" s="3"/>
      <c r="M125" s="3"/>
      <c r="N125" s="3"/>
      <c r="O125" s="3"/>
    </row>
    <row r="126" spans="1:15" s="74" customFormat="1">
      <c r="A126" s="62"/>
      <c r="G126" s="3"/>
      <c r="H126" s="3"/>
      <c r="I126" s="3"/>
      <c r="J126" s="3"/>
      <c r="K126" s="3"/>
      <c r="L126" s="3"/>
      <c r="M126" s="3"/>
      <c r="N126" s="3"/>
      <c r="O126" s="3"/>
    </row>
    <row r="127" spans="1:15" s="74" customFormat="1">
      <c r="A127" s="62"/>
      <c r="G127" s="3"/>
      <c r="H127" s="3"/>
      <c r="I127" s="3"/>
      <c r="J127" s="3"/>
      <c r="K127" s="3"/>
      <c r="L127" s="3"/>
      <c r="M127" s="3"/>
      <c r="N127" s="3"/>
      <c r="O127" s="3"/>
    </row>
    <row r="128" spans="1:15" s="74" customFormat="1">
      <c r="A128" s="62"/>
      <c r="G128" s="3"/>
      <c r="H128" s="3"/>
      <c r="I128" s="3"/>
      <c r="J128" s="3"/>
      <c r="K128" s="3"/>
      <c r="L128" s="3"/>
      <c r="M128" s="3"/>
      <c r="N128" s="3"/>
      <c r="O128" s="3"/>
    </row>
    <row r="129" spans="1:15" s="74" customFormat="1">
      <c r="A129" s="62"/>
      <c r="G129" s="3"/>
      <c r="H129" s="3"/>
      <c r="I129" s="3"/>
      <c r="J129" s="3"/>
      <c r="K129" s="3"/>
      <c r="L129" s="3"/>
      <c r="M129" s="3"/>
      <c r="N129" s="3"/>
      <c r="O129" s="3"/>
    </row>
    <row r="130" spans="1:15" s="74" customFormat="1">
      <c r="A130" s="62"/>
      <c r="G130" s="3"/>
      <c r="H130" s="3"/>
      <c r="I130" s="3"/>
      <c r="J130" s="3"/>
      <c r="K130" s="3"/>
      <c r="L130" s="3"/>
      <c r="M130" s="3"/>
      <c r="N130" s="3"/>
      <c r="O130" s="3"/>
    </row>
    <row r="131" spans="1:15" s="74" customFormat="1">
      <c r="A131" s="62"/>
      <c r="G131" s="3"/>
      <c r="H131" s="3"/>
      <c r="I131" s="3"/>
      <c r="J131" s="3"/>
      <c r="K131" s="3"/>
      <c r="L131" s="3"/>
      <c r="M131" s="3"/>
      <c r="N131" s="3"/>
      <c r="O131" s="3"/>
    </row>
    <row r="132" spans="1:15" s="74" customFormat="1">
      <c r="A132" s="62"/>
      <c r="G132" s="3"/>
      <c r="H132" s="3"/>
      <c r="I132" s="3"/>
      <c r="J132" s="3"/>
      <c r="K132" s="3"/>
      <c r="L132" s="3"/>
      <c r="M132" s="3"/>
      <c r="N132" s="3"/>
      <c r="O132" s="3"/>
    </row>
    <row r="133" spans="1:15" s="74" customFormat="1">
      <c r="A133" s="62"/>
      <c r="G133" s="3"/>
      <c r="H133" s="3"/>
      <c r="I133" s="3"/>
      <c r="J133" s="3"/>
      <c r="K133" s="3"/>
      <c r="L133" s="3"/>
      <c r="M133" s="3"/>
      <c r="N133" s="3"/>
      <c r="O133" s="3"/>
    </row>
    <row r="134" spans="1:15" s="74" customFormat="1">
      <c r="A134" s="62"/>
      <c r="G134" s="3"/>
      <c r="H134" s="3"/>
      <c r="I134" s="3"/>
      <c r="J134" s="3"/>
      <c r="K134" s="3"/>
      <c r="L134" s="3"/>
      <c r="M134" s="3"/>
      <c r="N134" s="3"/>
      <c r="O134" s="3"/>
    </row>
    <row r="135" spans="1:15" s="74" customFormat="1">
      <c r="A135" s="62"/>
      <c r="G135" s="3"/>
      <c r="H135" s="3"/>
      <c r="I135" s="3"/>
      <c r="J135" s="3"/>
      <c r="K135" s="3"/>
      <c r="L135" s="3"/>
      <c r="M135" s="3"/>
      <c r="N135" s="3"/>
      <c r="O135" s="3"/>
    </row>
    <row r="136" spans="1:15" s="74" customFormat="1">
      <c r="A136" s="62"/>
      <c r="G136" s="3"/>
      <c r="H136" s="3"/>
      <c r="I136" s="3"/>
      <c r="J136" s="3"/>
      <c r="K136" s="3"/>
      <c r="L136" s="3"/>
      <c r="M136" s="3"/>
      <c r="N136" s="3"/>
      <c r="O136" s="3"/>
    </row>
    <row r="137" spans="1:15" s="74" customFormat="1">
      <c r="A137" s="62"/>
      <c r="G137" s="3"/>
      <c r="H137" s="3"/>
      <c r="I137" s="3"/>
      <c r="J137" s="3"/>
      <c r="K137" s="3"/>
      <c r="L137" s="3"/>
      <c r="M137" s="3"/>
      <c r="N137" s="3"/>
      <c r="O137" s="3"/>
    </row>
    <row r="138" spans="1:15" s="74" customFormat="1">
      <c r="A138" s="62"/>
      <c r="G138" s="3"/>
      <c r="H138" s="3"/>
      <c r="I138" s="3"/>
      <c r="J138" s="3"/>
      <c r="K138" s="3"/>
      <c r="L138" s="3"/>
      <c r="M138" s="3"/>
      <c r="N138" s="3"/>
      <c r="O138" s="3"/>
    </row>
    <row r="139" spans="1:15" s="74" customFormat="1">
      <c r="A139" s="62"/>
      <c r="G139" s="3"/>
      <c r="H139" s="3"/>
      <c r="I139" s="3"/>
      <c r="J139" s="3"/>
      <c r="K139" s="3"/>
      <c r="L139" s="3"/>
      <c r="M139" s="3"/>
      <c r="N139" s="3"/>
      <c r="O139" s="3"/>
    </row>
    <row r="140" spans="1:15" s="74" customFormat="1">
      <c r="A140" s="62"/>
      <c r="G140" s="3"/>
      <c r="H140" s="3"/>
      <c r="I140" s="3"/>
      <c r="J140" s="3"/>
      <c r="K140" s="3"/>
      <c r="L140" s="3"/>
      <c r="M140" s="3"/>
      <c r="N140" s="3"/>
      <c r="O140" s="3"/>
    </row>
    <row r="141" spans="1:15" s="74" customFormat="1">
      <c r="A141" s="62"/>
      <c r="G141" s="3"/>
      <c r="H141" s="3"/>
      <c r="I141" s="3"/>
      <c r="J141" s="3"/>
      <c r="K141" s="3"/>
      <c r="L141" s="3"/>
      <c r="M141" s="3"/>
      <c r="N141" s="3"/>
      <c r="O141" s="3"/>
    </row>
    <row r="142" spans="1:15" s="74" customFormat="1">
      <c r="A142" s="62"/>
      <c r="G142" s="3"/>
      <c r="H142" s="3"/>
      <c r="I142" s="3"/>
      <c r="J142" s="3"/>
      <c r="K142" s="3"/>
      <c r="L142" s="3"/>
      <c r="M142" s="3"/>
      <c r="N142" s="3"/>
      <c r="O142" s="3"/>
    </row>
    <row r="143" spans="1:15" s="74" customFormat="1">
      <c r="A143" s="62"/>
      <c r="G143" s="3"/>
      <c r="H143" s="3"/>
      <c r="I143" s="3"/>
      <c r="J143" s="3"/>
      <c r="K143" s="3"/>
      <c r="L143" s="3"/>
      <c r="M143" s="3"/>
      <c r="N143" s="3"/>
      <c r="O143" s="3"/>
    </row>
    <row r="144" spans="1:15" s="74" customFormat="1">
      <c r="A144" s="62"/>
      <c r="G144" s="3"/>
      <c r="H144" s="3"/>
      <c r="I144" s="3"/>
      <c r="J144" s="3"/>
      <c r="K144" s="3"/>
      <c r="L144" s="3"/>
      <c r="M144" s="3"/>
      <c r="N144" s="3"/>
      <c r="O144" s="3"/>
    </row>
    <row r="145" spans="1:15" s="74" customFormat="1">
      <c r="A145" s="62"/>
      <c r="G145" s="3"/>
      <c r="H145" s="3"/>
      <c r="I145" s="3"/>
      <c r="J145" s="3"/>
      <c r="K145" s="3"/>
      <c r="L145" s="3"/>
      <c r="M145" s="3"/>
      <c r="N145" s="3"/>
      <c r="O145" s="3"/>
    </row>
    <row r="146" spans="1:15" s="74" customFormat="1">
      <c r="A146" s="62"/>
      <c r="G146" s="3"/>
      <c r="H146" s="3"/>
      <c r="I146" s="3"/>
      <c r="J146" s="3"/>
      <c r="K146" s="3"/>
      <c r="L146" s="3"/>
      <c r="M146" s="3"/>
      <c r="N146" s="3"/>
      <c r="O146" s="3"/>
    </row>
    <row r="147" spans="1:15" s="74" customFormat="1">
      <c r="A147" s="62"/>
      <c r="G147" s="3"/>
      <c r="H147" s="3"/>
      <c r="I147" s="3"/>
      <c r="J147" s="3"/>
      <c r="K147" s="3"/>
      <c r="L147" s="3"/>
      <c r="M147" s="3"/>
      <c r="N147" s="3"/>
      <c r="O147" s="3"/>
    </row>
    <row r="148" spans="1:15" s="74" customFormat="1">
      <c r="A148" s="62"/>
      <c r="G148" s="3"/>
      <c r="H148" s="3"/>
      <c r="I148" s="3"/>
      <c r="J148" s="3"/>
      <c r="K148" s="3"/>
      <c r="L148" s="3"/>
      <c r="M148" s="3"/>
      <c r="N148" s="3"/>
      <c r="O148" s="3"/>
    </row>
    <row r="149" spans="1:15" s="74" customFormat="1">
      <c r="A149" s="62"/>
      <c r="G149" s="3"/>
      <c r="H149" s="3"/>
      <c r="I149" s="3"/>
      <c r="J149" s="3"/>
      <c r="K149" s="3"/>
      <c r="L149" s="3"/>
      <c r="M149" s="3"/>
      <c r="N149" s="3"/>
      <c r="O149" s="3"/>
    </row>
    <row r="150" spans="1:15" s="74" customFormat="1">
      <c r="A150" s="62"/>
      <c r="G150" s="3"/>
      <c r="H150" s="3"/>
      <c r="I150" s="3"/>
      <c r="J150" s="3"/>
      <c r="K150" s="3"/>
      <c r="L150" s="3"/>
      <c r="M150" s="3"/>
      <c r="N150" s="3"/>
      <c r="O150" s="3"/>
    </row>
    <row r="151" spans="1:15" s="74" customFormat="1">
      <c r="A151" s="62"/>
      <c r="G151" s="3"/>
      <c r="H151" s="3"/>
      <c r="I151" s="3"/>
      <c r="J151" s="3"/>
      <c r="K151" s="3"/>
      <c r="L151" s="3"/>
      <c r="M151" s="3"/>
      <c r="N151" s="3"/>
      <c r="O151" s="3"/>
    </row>
    <row r="152" spans="1:15" s="74" customFormat="1">
      <c r="A152" s="62"/>
      <c r="G152" s="3"/>
      <c r="H152" s="3"/>
      <c r="I152" s="3"/>
      <c r="J152" s="3"/>
      <c r="K152" s="3"/>
      <c r="L152" s="3"/>
      <c r="M152" s="3"/>
      <c r="N152" s="3"/>
      <c r="O152" s="3"/>
    </row>
    <row r="153" spans="1:15" s="74" customFormat="1">
      <c r="A153" s="62"/>
      <c r="G153" s="3"/>
      <c r="H153" s="3"/>
      <c r="I153" s="3"/>
      <c r="J153" s="3"/>
      <c r="K153" s="3"/>
      <c r="L153" s="3"/>
      <c r="M153" s="3"/>
      <c r="N153" s="3"/>
      <c r="O153" s="3"/>
    </row>
    <row r="154" spans="1:15" s="74" customFormat="1">
      <c r="A154" s="62"/>
      <c r="G154" s="3"/>
      <c r="H154" s="3"/>
      <c r="I154" s="3"/>
      <c r="J154" s="3"/>
      <c r="K154" s="3"/>
      <c r="L154" s="3"/>
      <c r="M154" s="3"/>
      <c r="N154" s="3"/>
      <c r="O154" s="3"/>
    </row>
    <row r="155" spans="1:15" s="74" customFormat="1">
      <c r="A155" s="62"/>
      <c r="G155" s="3"/>
      <c r="H155" s="3"/>
      <c r="I155" s="3"/>
      <c r="J155" s="3"/>
      <c r="K155" s="3"/>
      <c r="L155" s="3"/>
      <c r="M155" s="3"/>
      <c r="N155" s="3"/>
      <c r="O155" s="3"/>
    </row>
    <row r="156" spans="1:15" s="74" customFormat="1">
      <c r="A156" s="62"/>
      <c r="G156" s="3"/>
      <c r="H156" s="3"/>
      <c r="I156" s="3"/>
      <c r="J156" s="3"/>
      <c r="K156" s="3"/>
      <c r="L156" s="3"/>
      <c r="M156" s="3"/>
      <c r="N156" s="3"/>
      <c r="O156" s="3"/>
    </row>
    <row r="157" spans="1:15" s="74" customFormat="1">
      <c r="A157" s="62"/>
      <c r="G157" s="3"/>
      <c r="H157" s="3"/>
      <c r="I157" s="3"/>
      <c r="J157" s="3"/>
      <c r="K157" s="3"/>
      <c r="L157" s="3"/>
      <c r="M157" s="3"/>
      <c r="N157" s="3"/>
      <c r="O157" s="3"/>
    </row>
    <row r="158" spans="1:15" s="74" customFormat="1">
      <c r="A158" s="62"/>
      <c r="G158" s="3"/>
      <c r="H158" s="3"/>
      <c r="I158" s="3"/>
      <c r="J158" s="3"/>
      <c r="K158" s="3"/>
      <c r="L158" s="3"/>
      <c r="M158" s="3"/>
      <c r="N158" s="3"/>
      <c r="O158" s="3"/>
    </row>
    <row r="159" spans="1:15" s="74" customFormat="1">
      <c r="A159" s="62"/>
      <c r="G159" s="3"/>
      <c r="H159" s="3"/>
      <c r="I159" s="3"/>
      <c r="J159" s="3"/>
      <c r="K159" s="3"/>
      <c r="L159" s="3"/>
      <c r="M159" s="3"/>
      <c r="N159" s="3"/>
      <c r="O159" s="3"/>
    </row>
    <row r="160" spans="1:15" s="74" customFormat="1">
      <c r="A160" s="62"/>
      <c r="G160" s="3"/>
      <c r="H160" s="3"/>
      <c r="I160" s="3"/>
      <c r="J160" s="3"/>
      <c r="K160" s="3"/>
      <c r="L160" s="3"/>
      <c r="M160" s="3"/>
      <c r="N160" s="3"/>
      <c r="O160" s="3"/>
    </row>
    <row r="161" spans="1:15" s="74" customFormat="1">
      <c r="A161" s="62"/>
      <c r="G161" s="3"/>
      <c r="H161" s="3"/>
      <c r="I161" s="3"/>
      <c r="J161" s="3"/>
      <c r="K161" s="3"/>
      <c r="L161" s="3"/>
      <c r="M161" s="3"/>
      <c r="N161" s="3"/>
      <c r="O161" s="3"/>
    </row>
    <row r="162" spans="1:15" s="74" customFormat="1">
      <c r="A162" s="62"/>
      <c r="G162" s="3"/>
      <c r="H162" s="3"/>
      <c r="I162" s="3"/>
      <c r="J162" s="3"/>
      <c r="K162" s="3"/>
      <c r="L162" s="3"/>
      <c r="M162" s="3"/>
      <c r="N162" s="3"/>
      <c r="O162" s="3"/>
    </row>
    <row r="163" spans="1:15" s="74" customFormat="1">
      <c r="A163" s="62"/>
      <c r="G163" s="3"/>
      <c r="H163" s="3"/>
      <c r="I163" s="3"/>
      <c r="J163" s="3"/>
      <c r="K163" s="3"/>
      <c r="L163" s="3"/>
      <c r="M163" s="3"/>
      <c r="N163" s="3"/>
      <c r="O163" s="3"/>
    </row>
    <row r="164" spans="1:15" s="74" customFormat="1">
      <c r="A164" s="62"/>
      <c r="G164" s="3"/>
      <c r="H164" s="3"/>
      <c r="I164" s="3"/>
      <c r="J164" s="3"/>
      <c r="K164" s="3"/>
      <c r="L164" s="3"/>
      <c r="M164" s="3"/>
      <c r="N164" s="3"/>
      <c r="O164" s="3"/>
    </row>
    <row r="165" spans="1:15" s="74" customFormat="1">
      <c r="A165" s="62"/>
      <c r="G165" s="3"/>
      <c r="H165" s="3"/>
      <c r="I165" s="3"/>
      <c r="J165" s="3"/>
      <c r="K165" s="3"/>
      <c r="L165" s="3"/>
      <c r="M165" s="3"/>
      <c r="N165" s="3"/>
      <c r="O165" s="3"/>
    </row>
    <row r="166" spans="1:15" s="74" customFormat="1">
      <c r="A166" s="62"/>
      <c r="G166" s="3"/>
      <c r="H166" s="3"/>
      <c r="I166" s="3"/>
      <c r="J166" s="3"/>
      <c r="K166" s="3"/>
      <c r="L166" s="3"/>
      <c r="M166" s="3"/>
      <c r="N166" s="3"/>
      <c r="O166" s="3"/>
    </row>
    <row r="167" spans="1:15" s="74" customFormat="1">
      <c r="A167" s="62"/>
      <c r="G167" s="3"/>
      <c r="H167" s="3"/>
      <c r="I167" s="3"/>
      <c r="J167" s="3"/>
      <c r="K167" s="3"/>
      <c r="L167" s="3"/>
      <c r="M167" s="3"/>
      <c r="N167" s="3"/>
      <c r="O167" s="3"/>
    </row>
    <row r="168" spans="1:15" s="74" customFormat="1">
      <c r="A168" s="62"/>
      <c r="G168" s="3"/>
      <c r="H168" s="3"/>
      <c r="I168" s="3"/>
      <c r="J168" s="3"/>
      <c r="K168" s="3"/>
      <c r="L168" s="3"/>
      <c r="M168" s="3"/>
      <c r="N168" s="3"/>
      <c r="O168" s="3"/>
    </row>
    <row r="169" spans="1:15" s="74" customFormat="1">
      <c r="A169" s="62"/>
      <c r="G169" s="3"/>
      <c r="H169" s="3"/>
      <c r="I169" s="3"/>
      <c r="J169" s="3"/>
      <c r="K169" s="3"/>
      <c r="L169" s="3"/>
      <c r="M169" s="3"/>
      <c r="N169" s="3"/>
      <c r="O169" s="3"/>
    </row>
    <row r="170" spans="1:15" s="74" customFormat="1">
      <c r="A170" s="62"/>
      <c r="G170" s="3"/>
      <c r="H170" s="3"/>
      <c r="I170" s="3"/>
      <c r="J170" s="3"/>
      <c r="K170" s="3"/>
      <c r="L170" s="3"/>
      <c r="M170" s="3"/>
      <c r="N170" s="3"/>
      <c r="O170" s="3"/>
    </row>
    <row r="171" spans="1:15" s="74" customFormat="1">
      <c r="A171" s="62"/>
      <c r="G171" s="3"/>
      <c r="H171" s="3"/>
      <c r="I171" s="3"/>
      <c r="J171" s="3"/>
      <c r="K171" s="3"/>
      <c r="L171" s="3"/>
      <c r="M171" s="3"/>
      <c r="N171" s="3"/>
      <c r="O171" s="3"/>
    </row>
    <row r="172" spans="1:15" s="74" customFormat="1">
      <c r="A172" s="62"/>
      <c r="G172" s="3"/>
      <c r="H172" s="3"/>
      <c r="I172" s="3"/>
      <c r="J172" s="3"/>
      <c r="K172" s="3"/>
      <c r="L172" s="3"/>
      <c r="M172" s="3"/>
      <c r="N172" s="3"/>
      <c r="O172" s="3"/>
    </row>
    <row r="173" spans="1:15" s="74" customFormat="1">
      <c r="A173" s="62"/>
      <c r="G173" s="3"/>
      <c r="H173" s="3"/>
      <c r="I173" s="3"/>
      <c r="J173" s="3"/>
      <c r="K173" s="3"/>
      <c r="L173" s="3"/>
      <c r="M173" s="3"/>
      <c r="N173" s="3"/>
      <c r="O173" s="3"/>
    </row>
    <row r="174" spans="1:15" s="74" customFormat="1">
      <c r="A174" s="62"/>
      <c r="G174" s="3"/>
      <c r="H174" s="3"/>
      <c r="I174" s="3"/>
      <c r="J174" s="3"/>
      <c r="K174" s="3"/>
      <c r="L174" s="3"/>
      <c r="M174" s="3"/>
      <c r="N174" s="3"/>
      <c r="O174" s="3"/>
    </row>
    <row r="175" spans="1:15" s="74" customFormat="1">
      <c r="A175" s="62"/>
      <c r="G175" s="3"/>
      <c r="H175" s="3"/>
      <c r="I175" s="3"/>
      <c r="J175" s="3"/>
      <c r="K175" s="3"/>
      <c r="L175" s="3"/>
      <c r="M175" s="3"/>
      <c r="N175" s="3"/>
      <c r="O175" s="3"/>
    </row>
    <row r="176" spans="1:15" s="74" customFormat="1">
      <c r="A176" s="62"/>
      <c r="G176" s="3"/>
      <c r="H176" s="3"/>
      <c r="I176" s="3"/>
      <c r="J176" s="3"/>
      <c r="K176" s="3"/>
      <c r="L176" s="3"/>
      <c r="M176" s="3"/>
      <c r="N176" s="3"/>
      <c r="O176" s="3"/>
    </row>
    <row r="177" spans="1:15" s="74" customFormat="1">
      <c r="A177" s="62"/>
      <c r="G177" s="3"/>
      <c r="H177" s="3"/>
      <c r="I177" s="3"/>
      <c r="J177" s="3"/>
      <c r="K177" s="3"/>
      <c r="L177" s="3"/>
      <c r="M177" s="3"/>
      <c r="N177" s="3"/>
      <c r="O177" s="3"/>
    </row>
    <row r="178" spans="1:15" s="74" customFormat="1">
      <c r="A178" s="62"/>
      <c r="G178" s="3"/>
      <c r="H178" s="3"/>
      <c r="I178" s="3"/>
      <c r="J178" s="3"/>
      <c r="K178" s="3"/>
      <c r="L178" s="3"/>
      <c r="M178" s="3"/>
      <c r="N178" s="3"/>
      <c r="O178" s="3"/>
    </row>
    <row r="179" spans="1:15" s="74" customFormat="1">
      <c r="A179" s="62"/>
      <c r="G179" s="3"/>
      <c r="H179" s="3"/>
      <c r="I179" s="3"/>
      <c r="J179" s="3"/>
      <c r="K179" s="3"/>
      <c r="L179" s="3"/>
      <c r="M179" s="3"/>
      <c r="N179" s="3"/>
      <c r="O179" s="3"/>
    </row>
    <row r="180" spans="1:15" s="74" customFormat="1">
      <c r="A180" s="62"/>
      <c r="G180" s="3"/>
      <c r="H180" s="3"/>
      <c r="I180" s="3"/>
      <c r="J180" s="3"/>
      <c r="K180" s="3"/>
      <c r="L180" s="3"/>
      <c r="M180" s="3"/>
      <c r="N180" s="3"/>
      <c r="O180" s="3"/>
    </row>
    <row r="181" spans="1:15" s="74" customFormat="1">
      <c r="A181" s="62"/>
      <c r="G181" s="3"/>
      <c r="H181" s="3"/>
      <c r="I181" s="3"/>
      <c r="J181" s="3"/>
      <c r="K181" s="3"/>
      <c r="L181" s="3"/>
      <c r="M181" s="3"/>
      <c r="N181" s="3"/>
      <c r="O181" s="3"/>
    </row>
    <row r="182" spans="1:15" s="74" customFormat="1">
      <c r="A182" s="62"/>
      <c r="G182" s="3"/>
      <c r="H182" s="3"/>
      <c r="I182" s="3"/>
      <c r="J182" s="3"/>
      <c r="K182" s="3"/>
      <c r="L182" s="3"/>
      <c r="M182" s="3"/>
      <c r="N182" s="3"/>
      <c r="O182" s="3"/>
    </row>
    <row r="183" spans="1:15" s="74" customFormat="1">
      <c r="A183" s="62"/>
      <c r="G183" s="3"/>
      <c r="H183" s="3"/>
      <c r="I183" s="3"/>
      <c r="J183" s="3"/>
      <c r="K183" s="3"/>
      <c r="L183" s="3"/>
      <c r="M183" s="3"/>
      <c r="N183" s="3"/>
      <c r="O183" s="3"/>
    </row>
    <row r="184" spans="1:15" s="74" customFormat="1">
      <c r="A184" s="62"/>
      <c r="G184" s="3"/>
      <c r="H184" s="3"/>
      <c r="I184" s="3"/>
      <c r="J184" s="3"/>
      <c r="K184" s="3"/>
      <c r="L184" s="3"/>
      <c r="M184" s="3"/>
      <c r="N184" s="3"/>
      <c r="O184" s="3"/>
    </row>
    <row r="185" spans="1:15" s="74" customFormat="1">
      <c r="A185" s="62"/>
      <c r="G185" s="3"/>
      <c r="H185" s="3"/>
      <c r="I185" s="3"/>
      <c r="J185" s="3"/>
      <c r="K185" s="3"/>
      <c r="L185" s="3"/>
      <c r="M185" s="3"/>
      <c r="N185" s="3"/>
      <c r="O185" s="3"/>
    </row>
    <row r="186" spans="1:15" s="74" customFormat="1">
      <c r="A186" s="62"/>
      <c r="G186" s="3"/>
      <c r="H186" s="3"/>
      <c r="I186" s="3"/>
      <c r="J186" s="3"/>
      <c r="K186" s="3"/>
      <c r="L186" s="3"/>
      <c r="M186" s="3"/>
      <c r="N186" s="3"/>
      <c r="O186" s="3"/>
    </row>
    <row r="187" spans="1:15" s="74" customFormat="1">
      <c r="A187" s="62"/>
      <c r="G187" s="3"/>
      <c r="H187" s="3"/>
      <c r="I187" s="3"/>
      <c r="J187" s="3"/>
      <c r="K187" s="3"/>
      <c r="L187" s="3"/>
      <c r="M187" s="3"/>
      <c r="N187" s="3"/>
      <c r="O187" s="3"/>
    </row>
    <row r="188" spans="1:15" s="74" customFormat="1">
      <c r="A188" s="62"/>
      <c r="G188" s="3"/>
      <c r="H188" s="3"/>
      <c r="I188" s="3"/>
      <c r="J188" s="3"/>
      <c r="K188" s="3"/>
      <c r="L188" s="3"/>
      <c r="M188" s="3"/>
      <c r="N188" s="3"/>
      <c r="O188" s="3"/>
    </row>
    <row r="189" spans="1:15" s="74" customFormat="1">
      <c r="A189" s="62"/>
      <c r="G189" s="3"/>
      <c r="H189" s="3"/>
      <c r="I189" s="3"/>
      <c r="J189" s="3"/>
      <c r="K189" s="3"/>
      <c r="L189" s="3"/>
      <c r="M189" s="3"/>
      <c r="N189" s="3"/>
      <c r="O189" s="3"/>
    </row>
    <row r="190" spans="1:15" s="74" customFormat="1">
      <c r="A190" s="62"/>
      <c r="G190" s="3"/>
      <c r="H190" s="3"/>
      <c r="I190" s="3"/>
      <c r="J190" s="3"/>
      <c r="K190" s="3"/>
      <c r="L190" s="3"/>
      <c r="M190" s="3"/>
      <c r="N190" s="3"/>
      <c r="O190" s="3"/>
    </row>
    <row r="191" spans="1:15" s="74" customFormat="1">
      <c r="A191" s="62"/>
      <c r="G191" s="3"/>
      <c r="H191" s="3"/>
      <c r="I191" s="3"/>
      <c r="J191" s="3"/>
      <c r="K191" s="3"/>
      <c r="L191" s="3"/>
      <c r="M191" s="3"/>
      <c r="N191" s="3"/>
      <c r="O191" s="3"/>
    </row>
    <row r="192" spans="1:15" s="74" customFormat="1">
      <c r="A192" s="62"/>
      <c r="G192" s="3"/>
      <c r="H192" s="3"/>
      <c r="I192" s="3"/>
      <c r="J192" s="3"/>
      <c r="K192" s="3"/>
      <c r="L192" s="3"/>
      <c r="M192" s="3"/>
      <c r="N192" s="3"/>
      <c r="O192" s="3"/>
    </row>
    <row r="193" spans="1:15" s="74" customFormat="1">
      <c r="A193" s="62"/>
      <c r="G193" s="3"/>
      <c r="H193" s="3"/>
      <c r="I193" s="3"/>
      <c r="J193" s="3"/>
      <c r="K193" s="3"/>
      <c r="L193" s="3"/>
      <c r="M193" s="3"/>
      <c r="N193" s="3"/>
      <c r="O193" s="3"/>
    </row>
    <row r="194" spans="1:15" s="74" customFormat="1">
      <c r="A194" s="62"/>
      <c r="G194" s="3"/>
      <c r="H194" s="3"/>
      <c r="I194" s="3"/>
      <c r="J194" s="3"/>
      <c r="K194" s="3"/>
      <c r="L194" s="3"/>
      <c r="M194" s="3"/>
      <c r="N194" s="3"/>
      <c r="O194" s="3"/>
    </row>
    <row r="195" spans="1:15" s="74" customFormat="1">
      <c r="A195" s="62"/>
      <c r="G195" s="3"/>
      <c r="H195" s="3"/>
      <c r="I195" s="3"/>
      <c r="J195" s="3"/>
      <c r="K195" s="3"/>
      <c r="L195" s="3"/>
      <c r="M195" s="3"/>
      <c r="N195" s="3"/>
      <c r="O195" s="3"/>
    </row>
    <row r="196" spans="1:15" s="74" customFormat="1">
      <c r="A196" s="62"/>
      <c r="G196" s="3"/>
      <c r="H196" s="3"/>
      <c r="I196" s="3"/>
      <c r="J196" s="3"/>
      <c r="K196" s="3"/>
      <c r="L196" s="3"/>
      <c r="M196" s="3"/>
      <c r="N196" s="3"/>
      <c r="O196" s="3"/>
    </row>
    <row r="197" spans="1:15" s="74" customFormat="1">
      <c r="A197" s="62"/>
      <c r="G197" s="3"/>
      <c r="H197" s="3"/>
      <c r="I197" s="3"/>
      <c r="J197" s="3"/>
      <c r="K197" s="3"/>
      <c r="L197" s="3"/>
      <c r="M197" s="3"/>
      <c r="N197" s="3"/>
      <c r="O197" s="3"/>
    </row>
    <row r="198" spans="1:15" s="74" customFormat="1">
      <c r="A198" s="62"/>
      <c r="G198" s="3"/>
      <c r="H198" s="3"/>
      <c r="I198" s="3"/>
      <c r="J198" s="3"/>
      <c r="K198" s="3"/>
      <c r="L198" s="3"/>
      <c r="M198" s="3"/>
      <c r="N198" s="3"/>
      <c r="O198" s="3"/>
    </row>
    <row r="199" spans="1:15" s="74" customFormat="1">
      <c r="A199" s="62"/>
      <c r="G199" s="3"/>
      <c r="H199" s="3"/>
      <c r="I199" s="3"/>
      <c r="J199" s="3"/>
      <c r="K199" s="3"/>
      <c r="L199" s="3"/>
      <c r="M199" s="3"/>
      <c r="N199" s="3"/>
      <c r="O199" s="3"/>
    </row>
    <row r="200" spans="1:15" s="74" customFormat="1">
      <c r="A200" s="62"/>
      <c r="G200" s="3"/>
      <c r="H200" s="3"/>
      <c r="I200" s="3"/>
      <c r="J200" s="3"/>
      <c r="K200" s="3"/>
      <c r="L200" s="3"/>
      <c r="M200" s="3"/>
      <c r="N200" s="3"/>
      <c r="O200" s="3"/>
    </row>
    <row r="201" spans="1:15" s="74" customFormat="1">
      <c r="A201" s="62"/>
      <c r="G201" s="3"/>
      <c r="H201" s="3"/>
      <c r="I201" s="3"/>
      <c r="J201" s="3"/>
      <c r="K201" s="3"/>
      <c r="L201" s="3"/>
      <c r="M201" s="3"/>
      <c r="N201" s="3"/>
      <c r="O201" s="3"/>
    </row>
    <row r="202" spans="1:15" s="74" customFormat="1">
      <c r="A202" s="62"/>
      <c r="G202" s="3"/>
      <c r="H202" s="3"/>
      <c r="I202" s="3"/>
      <c r="J202" s="3"/>
      <c r="K202" s="3"/>
      <c r="L202" s="3"/>
      <c r="M202" s="3"/>
      <c r="N202" s="3"/>
      <c r="O202" s="3"/>
    </row>
    <row r="203" spans="1:15" s="74" customFormat="1">
      <c r="A203" s="62"/>
      <c r="G203" s="3"/>
      <c r="H203" s="3"/>
      <c r="I203" s="3"/>
      <c r="J203" s="3"/>
      <c r="K203" s="3"/>
      <c r="L203" s="3"/>
      <c r="M203" s="3"/>
      <c r="N203" s="3"/>
      <c r="O203" s="3"/>
    </row>
    <row r="204" spans="1:15" s="74" customFormat="1">
      <c r="A204" s="62"/>
      <c r="G204" s="3"/>
      <c r="H204" s="3"/>
      <c r="I204" s="3"/>
      <c r="J204" s="3"/>
      <c r="K204" s="3"/>
      <c r="L204" s="3"/>
      <c r="M204" s="3"/>
      <c r="N204" s="3"/>
      <c r="O204" s="3"/>
    </row>
    <row r="205" spans="1:15" s="74" customFormat="1">
      <c r="A205" s="62"/>
      <c r="G205" s="3"/>
      <c r="H205" s="3"/>
      <c r="I205" s="3"/>
      <c r="J205" s="3"/>
      <c r="K205" s="3"/>
      <c r="L205" s="3"/>
      <c r="M205" s="3"/>
      <c r="N205" s="3"/>
      <c r="O205" s="3"/>
    </row>
    <row r="206" spans="1:15" s="74" customFormat="1">
      <c r="A206" s="62"/>
      <c r="G206" s="3"/>
      <c r="H206" s="3"/>
      <c r="I206" s="3"/>
      <c r="J206" s="3"/>
      <c r="K206" s="3"/>
      <c r="L206" s="3"/>
      <c r="M206" s="3"/>
      <c r="N206" s="3"/>
      <c r="O206" s="3"/>
    </row>
    <row r="207" spans="1:15" s="74" customFormat="1">
      <c r="A207" s="62"/>
      <c r="G207" s="3"/>
      <c r="H207" s="3"/>
      <c r="I207" s="3"/>
      <c r="J207" s="3"/>
      <c r="K207" s="3"/>
      <c r="L207" s="3"/>
      <c r="M207" s="3"/>
      <c r="N207" s="3"/>
      <c r="O207" s="3"/>
    </row>
    <row r="208" spans="1:15" s="74" customFormat="1">
      <c r="A208" s="62"/>
      <c r="G208" s="3"/>
      <c r="H208" s="3"/>
      <c r="I208" s="3"/>
      <c r="J208" s="3"/>
      <c r="K208" s="3"/>
      <c r="L208" s="3"/>
      <c r="M208" s="3"/>
      <c r="N208" s="3"/>
      <c r="O208" s="3"/>
    </row>
    <row r="209" spans="1:15" s="74" customFormat="1">
      <c r="A209" s="62"/>
      <c r="G209" s="3"/>
      <c r="H209" s="3"/>
      <c r="I209" s="3"/>
      <c r="J209" s="3"/>
      <c r="K209" s="3"/>
      <c r="L209" s="3"/>
      <c r="M209" s="3"/>
      <c r="N209" s="3"/>
      <c r="O209" s="3"/>
    </row>
    <row r="210" spans="1:15" s="74" customFormat="1">
      <c r="A210" s="62"/>
      <c r="G210" s="3"/>
      <c r="H210" s="3"/>
      <c r="I210" s="3"/>
      <c r="J210" s="3"/>
      <c r="K210" s="3"/>
      <c r="L210" s="3"/>
      <c r="M210" s="3"/>
      <c r="N210" s="3"/>
      <c r="O210" s="3"/>
    </row>
    <row r="211" spans="1:15" s="74" customFormat="1">
      <c r="A211" s="62"/>
      <c r="G211" s="3"/>
      <c r="H211" s="3"/>
      <c r="I211" s="3"/>
      <c r="J211" s="3"/>
      <c r="K211" s="3"/>
      <c r="L211" s="3"/>
      <c r="M211" s="3"/>
      <c r="N211" s="3"/>
      <c r="O211" s="3"/>
    </row>
    <row r="212" spans="1:15" s="74" customFormat="1">
      <c r="A212" s="62"/>
      <c r="G212" s="3"/>
      <c r="H212" s="3"/>
      <c r="I212" s="3"/>
      <c r="J212" s="3"/>
      <c r="K212" s="3"/>
      <c r="L212" s="3"/>
      <c r="M212" s="3"/>
      <c r="N212" s="3"/>
      <c r="O212" s="3"/>
    </row>
    <row r="213" spans="1:15" s="74" customFormat="1">
      <c r="A213" s="62"/>
      <c r="G213" s="3"/>
      <c r="H213" s="3"/>
      <c r="I213" s="3"/>
      <c r="J213" s="3"/>
      <c r="K213" s="3"/>
      <c r="L213" s="3"/>
      <c r="M213" s="3"/>
      <c r="N213" s="3"/>
      <c r="O213" s="3"/>
    </row>
    <row r="214" spans="1:15" s="74" customFormat="1">
      <c r="A214" s="62"/>
      <c r="G214" s="3"/>
      <c r="H214" s="3"/>
      <c r="I214" s="3"/>
      <c r="J214" s="3"/>
      <c r="K214" s="3"/>
      <c r="L214" s="3"/>
      <c r="M214" s="3"/>
      <c r="N214" s="3"/>
      <c r="O214" s="3"/>
    </row>
    <row r="215" spans="1:15" s="74" customFormat="1">
      <c r="A215" s="62"/>
      <c r="G215" s="3"/>
      <c r="H215" s="3"/>
      <c r="I215" s="3"/>
      <c r="J215" s="3"/>
      <c r="K215" s="3"/>
      <c r="L215" s="3"/>
      <c r="M215" s="3"/>
      <c r="N215" s="3"/>
      <c r="O215" s="3"/>
    </row>
    <row r="216" spans="1:15" s="74" customFormat="1">
      <c r="A216" s="62"/>
      <c r="G216" s="3"/>
      <c r="H216" s="3"/>
      <c r="I216" s="3"/>
      <c r="J216" s="3"/>
      <c r="K216" s="3"/>
      <c r="L216" s="3"/>
      <c r="M216" s="3"/>
      <c r="N216" s="3"/>
      <c r="O216" s="3"/>
    </row>
    <row r="217" spans="1:15" s="74" customFormat="1">
      <c r="A217" s="62"/>
      <c r="G217" s="3"/>
      <c r="H217" s="3"/>
      <c r="I217" s="3"/>
      <c r="J217" s="3"/>
      <c r="K217" s="3"/>
      <c r="L217" s="3"/>
      <c r="M217" s="3"/>
      <c r="N217" s="3"/>
      <c r="O217" s="3"/>
    </row>
    <row r="218" spans="1:15" s="74" customFormat="1">
      <c r="A218" s="62"/>
      <c r="G218" s="3"/>
      <c r="H218" s="3"/>
      <c r="I218" s="3"/>
      <c r="J218" s="3"/>
      <c r="K218" s="3"/>
      <c r="L218" s="3"/>
      <c r="M218" s="3"/>
      <c r="N218" s="3"/>
      <c r="O218" s="3"/>
    </row>
    <row r="219" spans="1:15" s="74" customFormat="1">
      <c r="A219" s="62"/>
      <c r="G219" s="3"/>
      <c r="H219" s="3"/>
      <c r="I219" s="3"/>
      <c r="J219" s="3"/>
      <c r="K219" s="3"/>
      <c r="L219" s="3"/>
      <c r="M219" s="3"/>
      <c r="N219" s="3"/>
      <c r="O219" s="3"/>
    </row>
    <row r="220" spans="1:15" s="74" customFormat="1">
      <c r="A220" s="62"/>
      <c r="G220" s="3"/>
      <c r="H220" s="3"/>
      <c r="I220" s="3"/>
      <c r="J220" s="3"/>
      <c r="K220" s="3"/>
      <c r="L220" s="3"/>
      <c r="M220" s="3"/>
      <c r="N220" s="3"/>
      <c r="O220" s="3"/>
    </row>
    <row r="221" spans="1:15" s="74" customFormat="1">
      <c r="A221" s="62"/>
      <c r="G221" s="3"/>
      <c r="H221" s="3"/>
      <c r="I221" s="3"/>
      <c r="J221" s="3"/>
      <c r="K221" s="3"/>
      <c r="L221" s="3"/>
      <c r="M221" s="3"/>
      <c r="N221" s="3"/>
      <c r="O221" s="3"/>
    </row>
    <row r="222" spans="1:15" s="74" customFormat="1">
      <c r="A222" s="62"/>
      <c r="G222" s="3"/>
      <c r="H222" s="3"/>
      <c r="I222" s="3"/>
      <c r="J222" s="3"/>
      <c r="K222" s="3"/>
      <c r="L222" s="3"/>
      <c r="M222" s="3"/>
      <c r="N222" s="3"/>
      <c r="O222" s="3"/>
    </row>
    <row r="223" spans="1:15" s="74" customFormat="1">
      <c r="A223" s="62"/>
      <c r="G223" s="3"/>
      <c r="H223" s="3"/>
      <c r="I223" s="3"/>
      <c r="J223" s="3"/>
      <c r="K223" s="3"/>
      <c r="L223" s="3"/>
      <c r="M223" s="3"/>
      <c r="N223" s="3"/>
      <c r="O223" s="3"/>
    </row>
    <row r="224" spans="1:15" s="74" customFormat="1">
      <c r="A224" s="62"/>
      <c r="G224" s="3"/>
      <c r="H224" s="3"/>
      <c r="I224" s="3"/>
      <c r="J224" s="3"/>
      <c r="K224" s="3"/>
      <c r="L224" s="3"/>
      <c r="M224" s="3"/>
      <c r="N224" s="3"/>
      <c r="O224" s="3"/>
    </row>
    <row r="225" spans="1:15" s="74" customFormat="1">
      <c r="A225" s="62"/>
      <c r="G225" s="3"/>
      <c r="H225" s="3"/>
      <c r="I225" s="3"/>
      <c r="J225" s="3"/>
      <c r="K225" s="3"/>
      <c r="L225" s="3"/>
      <c r="M225" s="3"/>
      <c r="N225" s="3"/>
      <c r="O225" s="3"/>
    </row>
    <row r="226" spans="1:15" s="74" customFormat="1">
      <c r="A226" s="62"/>
      <c r="G226" s="3"/>
      <c r="H226" s="3"/>
      <c r="I226" s="3"/>
      <c r="J226" s="3"/>
      <c r="K226" s="3"/>
      <c r="L226" s="3"/>
      <c r="M226" s="3"/>
      <c r="N226" s="3"/>
      <c r="O226" s="3"/>
    </row>
    <row r="227" spans="1:15" s="74" customFormat="1">
      <c r="A227" s="62"/>
      <c r="G227" s="3"/>
      <c r="H227" s="3"/>
      <c r="I227" s="3"/>
      <c r="J227" s="3"/>
      <c r="K227" s="3"/>
      <c r="L227" s="3"/>
      <c r="M227" s="3"/>
      <c r="N227" s="3"/>
      <c r="O227" s="3"/>
    </row>
    <row r="228" spans="1:15" s="74" customFormat="1">
      <c r="A228" s="62"/>
      <c r="G228" s="3"/>
      <c r="H228" s="3"/>
      <c r="I228" s="3"/>
      <c r="J228" s="3"/>
      <c r="K228" s="3"/>
      <c r="L228" s="3"/>
      <c r="M228" s="3"/>
      <c r="N228" s="3"/>
      <c r="O228" s="3"/>
    </row>
    <row r="229" spans="1:15" s="74" customFormat="1">
      <c r="A229" s="62"/>
      <c r="G229" s="3"/>
      <c r="H229" s="3"/>
      <c r="I229" s="3"/>
      <c r="J229" s="3"/>
      <c r="K229" s="3"/>
      <c r="L229" s="3"/>
      <c r="M229" s="3"/>
      <c r="N229" s="3"/>
      <c r="O229" s="3"/>
    </row>
    <row r="230" spans="1:15" s="74" customFormat="1">
      <c r="A230" s="62"/>
      <c r="G230" s="3"/>
      <c r="H230" s="3"/>
      <c r="I230" s="3"/>
      <c r="J230" s="3"/>
      <c r="K230" s="3"/>
      <c r="L230" s="3"/>
      <c r="M230" s="3"/>
      <c r="N230" s="3"/>
      <c r="O230" s="3"/>
    </row>
    <row r="231" spans="1:15" s="74" customFormat="1">
      <c r="A231" s="62"/>
      <c r="G231" s="3"/>
      <c r="H231" s="3"/>
      <c r="I231" s="3"/>
      <c r="J231" s="3"/>
      <c r="K231" s="3"/>
      <c r="L231" s="3"/>
      <c r="M231" s="3"/>
      <c r="N231" s="3"/>
      <c r="O231" s="3"/>
    </row>
    <row r="232" spans="1:15" s="74" customFormat="1">
      <c r="A232" s="62"/>
      <c r="G232" s="3"/>
      <c r="H232" s="3"/>
      <c r="I232" s="3"/>
      <c r="J232" s="3"/>
      <c r="K232" s="3"/>
      <c r="L232" s="3"/>
      <c r="M232" s="3"/>
      <c r="N232" s="3"/>
      <c r="O232" s="3"/>
    </row>
    <row r="233" spans="1:15" s="74" customFormat="1">
      <c r="A233" s="62"/>
      <c r="G233" s="3"/>
      <c r="H233" s="3"/>
      <c r="I233" s="3"/>
      <c r="J233" s="3"/>
      <c r="K233" s="3"/>
      <c r="L233" s="3"/>
      <c r="M233" s="3"/>
      <c r="N233" s="3"/>
      <c r="O233" s="3"/>
    </row>
    <row r="234" spans="1:15" s="74" customFormat="1">
      <c r="A234" s="62"/>
      <c r="G234" s="3"/>
      <c r="H234" s="3"/>
      <c r="I234" s="3"/>
      <c r="J234" s="3"/>
      <c r="K234" s="3"/>
      <c r="L234" s="3"/>
      <c r="M234" s="3"/>
      <c r="N234" s="3"/>
      <c r="O234" s="3"/>
    </row>
    <row r="235" spans="1:15" s="74" customFormat="1">
      <c r="A235" s="62"/>
      <c r="G235" s="3"/>
      <c r="H235" s="3"/>
      <c r="I235" s="3"/>
      <c r="J235" s="3"/>
      <c r="K235" s="3"/>
      <c r="L235" s="3"/>
      <c r="M235" s="3"/>
      <c r="N235" s="3"/>
      <c r="O235" s="3"/>
    </row>
    <row r="236" spans="1:15" s="74" customFormat="1">
      <c r="A236" s="62"/>
      <c r="G236" s="3"/>
      <c r="H236" s="3"/>
      <c r="I236" s="3"/>
      <c r="J236" s="3"/>
      <c r="K236" s="3"/>
      <c r="L236" s="3"/>
      <c r="M236" s="3"/>
      <c r="N236" s="3"/>
      <c r="O236" s="3"/>
    </row>
    <row r="237" spans="1:15" s="74" customFormat="1">
      <c r="A237" s="62"/>
      <c r="G237" s="3"/>
      <c r="H237" s="3"/>
      <c r="I237" s="3"/>
      <c r="J237" s="3"/>
      <c r="K237" s="3"/>
      <c r="L237" s="3"/>
      <c r="M237" s="3"/>
      <c r="N237" s="3"/>
      <c r="O237" s="3"/>
    </row>
    <row r="238" spans="1:15" s="74" customFormat="1">
      <c r="A238" s="62"/>
      <c r="G238" s="3"/>
      <c r="H238" s="3"/>
      <c r="I238" s="3"/>
      <c r="J238" s="3"/>
      <c r="K238" s="3"/>
      <c r="L238" s="3"/>
      <c r="M238" s="3"/>
      <c r="N238" s="3"/>
      <c r="O238" s="3"/>
    </row>
    <row r="239" spans="1:15" s="74" customFormat="1">
      <c r="A239" s="62"/>
      <c r="G239" s="3"/>
      <c r="H239" s="3"/>
      <c r="I239" s="3"/>
      <c r="J239" s="3"/>
      <c r="K239" s="3"/>
      <c r="L239" s="3"/>
      <c r="M239" s="3"/>
      <c r="N239" s="3"/>
      <c r="O239" s="3"/>
    </row>
    <row r="240" spans="1:15" s="74" customFormat="1">
      <c r="A240" s="62"/>
      <c r="G240" s="3"/>
      <c r="H240" s="3"/>
      <c r="I240" s="3"/>
      <c r="J240" s="3"/>
      <c r="K240" s="3"/>
      <c r="L240" s="3"/>
      <c r="M240" s="3"/>
      <c r="N240" s="3"/>
      <c r="O240" s="3"/>
    </row>
    <row r="241" spans="1:15" s="74" customFormat="1">
      <c r="A241" s="62"/>
      <c r="G241" s="3"/>
      <c r="H241" s="3"/>
      <c r="I241" s="3"/>
      <c r="J241" s="3"/>
      <c r="K241" s="3"/>
      <c r="L241" s="3"/>
      <c r="M241" s="3"/>
      <c r="N241" s="3"/>
      <c r="O241" s="3"/>
    </row>
    <row r="242" spans="1:15" s="74" customFormat="1">
      <c r="A242" s="62"/>
      <c r="G242" s="3"/>
      <c r="H242" s="3"/>
      <c r="I242" s="3"/>
      <c r="J242" s="3"/>
      <c r="K242" s="3"/>
      <c r="L242" s="3"/>
      <c r="M242" s="3"/>
      <c r="N242" s="3"/>
      <c r="O242" s="3"/>
    </row>
    <row r="243" spans="1:15" s="74" customFormat="1">
      <c r="A243" s="62"/>
      <c r="G243" s="3"/>
      <c r="H243" s="3"/>
      <c r="I243" s="3"/>
      <c r="J243" s="3"/>
      <c r="K243" s="3"/>
      <c r="L243" s="3"/>
      <c r="M243" s="3"/>
      <c r="N243" s="3"/>
      <c r="O243" s="3"/>
    </row>
    <row r="244" spans="1:15" s="74" customFormat="1">
      <c r="A244" s="62"/>
      <c r="G244" s="3"/>
      <c r="H244" s="3"/>
      <c r="I244" s="3"/>
      <c r="J244" s="3"/>
      <c r="K244" s="3"/>
      <c r="L244" s="3"/>
      <c r="M244" s="3"/>
      <c r="N244" s="3"/>
      <c r="O244" s="3"/>
    </row>
  </sheetData>
  <mergeCells count="13">
    <mergeCell ref="C21:D21"/>
    <mergeCell ref="G21:I21"/>
    <mergeCell ref="C22:D22"/>
    <mergeCell ref="G22:I22"/>
    <mergeCell ref="A2:H2"/>
    <mergeCell ref="I3:J3"/>
    <mergeCell ref="A4:A5"/>
    <mergeCell ref="B4:B5"/>
    <mergeCell ref="C4:C5"/>
    <mergeCell ref="D4:D5"/>
    <mergeCell ref="E4:E5"/>
    <mergeCell ref="F4:F5"/>
    <mergeCell ref="G4:J4"/>
  </mergeCells>
  <pageMargins left="0.23622047244094491" right="0.15748031496062992" top="0.19685039370078741" bottom="0.19685039370078741" header="0.31496062992125984" footer="0.31496062992125984"/>
  <pageSetup paperSize="9" scale="65" orientation="landscape" r:id="rId1"/>
  <ignoredErrors>
    <ignoredError sqref="F10 F12 F14 F17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J27"/>
  <sheetViews>
    <sheetView view="pageBreakPreview" zoomScale="75" zoomScaleNormal="75" zoomScaleSheetLayoutView="75" workbookViewId="0">
      <selection activeCell="G6" sqref="G6"/>
    </sheetView>
  </sheetViews>
  <sheetFormatPr defaultColWidth="9.109375" defaultRowHeight="13.2"/>
  <cols>
    <col min="1" max="1" width="94.33203125" style="9" customWidth="1"/>
    <col min="2" max="2" width="19.44140625" style="9" customWidth="1"/>
    <col min="3" max="3" width="25" style="9" customWidth="1"/>
    <col min="4" max="4" width="20.6640625" style="9" customWidth="1"/>
    <col min="5" max="5" width="22.109375" style="9" customWidth="1"/>
    <col min="6" max="6" width="21" style="9" customWidth="1"/>
    <col min="7" max="7" width="24.44140625" style="9" customWidth="1"/>
    <col min="8" max="8" width="91.88671875" style="9" customWidth="1"/>
    <col min="9" max="9" width="9.5546875" style="9" customWidth="1"/>
    <col min="10" max="16384" width="9.109375" style="9"/>
  </cols>
  <sheetData>
    <row r="1" spans="1:8" ht="24.75" customHeight="1">
      <c r="H1" s="18" t="s">
        <v>351</v>
      </c>
    </row>
    <row r="2" spans="1:8" ht="25.5" customHeight="1">
      <c r="A2" s="415" t="s">
        <v>148</v>
      </c>
      <c r="B2" s="415"/>
      <c r="C2" s="415"/>
      <c r="D2" s="415"/>
      <c r="E2" s="415"/>
      <c r="F2" s="415"/>
      <c r="G2" s="415"/>
      <c r="H2" s="415"/>
    </row>
    <row r="3" spans="1:8" ht="16.5" customHeight="1"/>
    <row r="4" spans="1:8" ht="45" customHeight="1">
      <c r="A4" s="416" t="s">
        <v>166</v>
      </c>
      <c r="B4" s="416" t="s">
        <v>0</v>
      </c>
      <c r="C4" s="416" t="s">
        <v>81</v>
      </c>
      <c r="D4" s="380" t="s">
        <v>517</v>
      </c>
      <c r="E4" s="380" t="s">
        <v>518</v>
      </c>
      <c r="F4" s="382" t="s">
        <v>514</v>
      </c>
      <c r="G4" s="380" t="s">
        <v>520</v>
      </c>
      <c r="H4" s="416" t="s">
        <v>82</v>
      </c>
    </row>
    <row r="5" spans="1:8" ht="52.5" customHeight="1">
      <c r="A5" s="417"/>
      <c r="B5" s="417"/>
      <c r="C5" s="417"/>
      <c r="D5" s="381"/>
      <c r="E5" s="381"/>
      <c r="F5" s="383"/>
      <c r="G5" s="381"/>
      <c r="H5" s="417"/>
    </row>
    <row r="6" spans="1:8" s="14" customFormat="1" ht="18" customHeight="1">
      <c r="A6" s="10">
        <v>1</v>
      </c>
      <c r="B6" s="10">
        <v>2</v>
      </c>
      <c r="C6" s="10">
        <v>3</v>
      </c>
      <c r="D6" s="10">
        <v>4</v>
      </c>
      <c r="E6" s="10">
        <v>5</v>
      </c>
      <c r="F6" s="10">
        <v>6</v>
      </c>
      <c r="G6" s="10">
        <v>7</v>
      </c>
      <c r="H6" s="10">
        <v>8</v>
      </c>
    </row>
    <row r="7" spans="1:8" s="14" customFormat="1" ht="35.25" customHeight="1">
      <c r="A7" s="13" t="s">
        <v>126</v>
      </c>
      <c r="B7" s="13"/>
      <c r="C7" s="10"/>
      <c r="D7" s="10"/>
      <c r="E7" s="10"/>
      <c r="F7" s="10"/>
      <c r="G7" s="10"/>
      <c r="H7" s="10"/>
    </row>
    <row r="8" spans="1:8" ht="66" customHeight="1">
      <c r="A8" s="5" t="s">
        <v>323</v>
      </c>
      <c r="B8" s="4">
        <v>5000</v>
      </c>
      <c r="C8" s="252" t="s">
        <v>189</v>
      </c>
      <c r="D8" s="253">
        <f>('Осн. фін. пок.'!C48/'Осн. фін. пок.'!C46)*100</f>
        <v>44.447162426614476</v>
      </c>
      <c r="E8" s="253">
        <f>('Осн. фін. пок.'!D48/'Осн. фін. пок.'!D46)*100</f>
        <v>38.164320597529446</v>
      </c>
      <c r="F8" s="253">
        <f>('Осн. фін. пок.'!E48/'Осн. фін. пок.'!E46)*100</f>
        <v>-7.4656801568907323</v>
      </c>
      <c r="G8" s="253">
        <f>('Осн. фін. пок.'!F48/'Осн. фін. пок.'!F46)*100</f>
        <v>-8.0820086168474354</v>
      </c>
      <c r="H8" s="254"/>
    </row>
    <row r="9" spans="1:8" ht="66" customHeight="1">
      <c r="A9" s="5" t="s">
        <v>324</v>
      </c>
      <c r="B9" s="4">
        <v>5010</v>
      </c>
      <c r="C9" s="252" t="s">
        <v>189</v>
      </c>
      <c r="D9" s="253">
        <f>('Осн. фін. пок.'!C54/'Осн. фін. пок.'!C46)*100</f>
        <v>0.38527397260275087</v>
      </c>
      <c r="E9" s="253">
        <f>('Осн. фін. пок.'!D54/'Осн. фін. пок.'!D46)*100</f>
        <v>-0.6750933639758625</v>
      </c>
      <c r="F9" s="253">
        <f>('Осн. фін. пок.'!E54/'Осн. фін. пок.'!E46)*100</f>
        <v>-1.038509538242127</v>
      </c>
      <c r="G9" s="253">
        <f>('Осн. фін. пок.'!F54/'Осн. фін. пок.'!F46)*100</f>
        <v>7.7997325805961332E-2</v>
      </c>
      <c r="H9" s="254"/>
    </row>
    <row r="10" spans="1:8" ht="51" customHeight="1">
      <c r="A10" s="16" t="s">
        <v>326</v>
      </c>
      <c r="B10" s="4">
        <v>5020</v>
      </c>
      <c r="C10" s="252" t="s">
        <v>189</v>
      </c>
      <c r="D10" s="253">
        <f>('Осн. фін. пок.'!C67/'Осн. фін. пок.'!C98)*100</f>
        <v>0.27871576352040422</v>
      </c>
      <c r="E10" s="253">
        <f>('Осн. фін. пок.'!D67/'Осн. фін. пок.'!D98)*100</f>
        <v>0.29494779014465472</v>
      </c>
      <c r="F10" s="253">
        <f>('Осн. фін. пок.'!E67/'Осн. фін. пок.'!E98)*100</f>
        <v>-0.55619687270438156</v>
      </c>
      <c r="G10" s="253">
        <f>('Осн. фін. пок.'!F67/'Осн. фін. пок.'!F98)*100</f>
        <v>0.36969971329409718</v>
      </c>
      <c r="H10" s="254" t="s">
        <v>190</v>
      </c>
    </row>
    <row r="11" spans="1:8" ht="51" customHeight="1">
      <c r="A11" s="16" t="s">
        <v>394</v>
      </c>
      <c r="B11" s="4">
        <v>5030</v>
      </c>
      <c r="C11" s="252" t="s">
        <v>189</v>
      </c>
      <c r="D11" s="253">
        <f>('Осн. фін. пок.'!C67/'Осн. фін. пок.'!C99)*100</f>
        <v>0.36358551251574484</v>
      </c>
      <c r="E11" s="253">
        <f>('Осн. фін. пок.'!D67/'Осн. фін. пок.'!D99)*100</f>
        <v>0.35892323030908191</v>
      </c>
      <c r="F11" s="253">
        <f>('Осн. фін. пок.'!E67/'Осн. фін. пок.'!E99)*100</f>
        <v>-0.59250031940718606</v>
      </c>
      <c r="G11" s="253">
        <f>('Осн. фін. пок.'!F67/'Осн. фін. пок.'!F99)*100</f>
        <v>0.39124880229958192</v>
      </c>
      <c r="H11" s="254"/>
    </row>
    <row r="12" spans="1:8" ht="65.25" customHeight="1">
      <c r="A12" s="16" t="s">
        <v>325</v>
      </c>
      <c r="B12" s="4">
        <v>5040</v>
      </c>
      <c r="C12" s="252" t="s">
        <v>189</v>
      </c>
      <c r="D12" s="253">
        <f>('Осн. фін. пок.'!C67/'Осн. фін. пок.'!C46)*100</f>
        <v>0.31800391389433597</v>
      </c>
      <c r="E12" s="253">
        <f>('Осн. фін. пок.'!D67/'Осн. фін. пок.'!D46)*100</f>
        <v>0.25854639471416913</v>
      </c>
      <c r="F12" s="253">
        <f>('Осн. фін. пок.'!E67/'Осн. фін. пок.'!E46)*100</f>
        <v>-1.6535924407202873</v>
      </c>
      <c r="G12" s="253">
        <f>('Осн. фін. пок.'!F67/'Осн. фін. пок.'!F46)*100</f>
        <v>0.90996880106967093</v>
      </c>
      <c r="H12" s="254" t="s">
        <v>191</v>
      </c>
    </row>
    <row r="13" spans="1:8" ht="38.25" customHeight="1">
      <c r="A13" s="13" t="s">
        <v>128</v>
      </c>
      <c r="B13" s="4"/>
      <c r="C13" s="255"/>
      <c r="D13" s="253"/>
      <c r="E13" s="253"/>
      <c r="F13" s="253"/>
      <c r="G13" s="253"/>
      <c r="H13" s="254"/>
    </row>
    <row r="14" spans="1:8" ht="65.25" customHeight="1">
      <c r="A14" s="15" t="s">
        <v>395</v>
      </c>
      <c r="B14" s="4">
        <v>5100</v>
      </c>
      <c r="C14" s="252"/>
      <c r="D14" s="253">
        <f>('Осн. фін. пок.'!C100+'Осн. фін. пок.'!C101)/'Осн. фін. пок.'!C54</f>
        <v>69.126984126982137</v>
      </c>
      <c r="E14" s="253">
        <f>('Осн. фін. пок.'!D100+'Осн. фін. пок.'!D101)/'Осн. фін. пок.'!D54</f>
        <v>-23.164893617021498</v>
      </c>
      <c r="F14" s="253">
        <f>('Осн. фін. пок.'!E100+'Осн. фін. пок.'!E101)/'Осн. фін. пок.'!E54</f>
        <v>-17.540772532188566</v>
      </c>
      <c r="G14" s="253">
        <f>('Осн. фін. пок.'!F100+'Осн. фін. пок.'!F101)/'Осн. фін. пок.'!F54</f>
        <v>173.80952380954838</v>
      </c>
      <c r="H14" s="254"/>
    </row>
    <row r="15" spans="1:8" s="14" customFormat="1" ht="66" customHeight="1">
      <c r="A15" s="15" t="s">
        <v>396</v>
      </c>
      <c r="B15" s="4">
        <v>5110</v>
      </c>
      <c r="C15" s="252" t="s">
        <v>123</v>
      </c>
      <c r="D15" s="253">
        <f>'Осн. фін. пок.'!C99/('Осн. фін. пок.'!C100+'Осн. фін. пок.'!C101)</f>
        <v>3.2840413318025261</v>
      </c>
      <c r="E15" s="253">
        <f>'Осн. фін. пок.'!D99/('Осн. фін. пок.'!D100+'Осн. фін. пок.'!D101)</f>
        <v>4.6061997703788746</v>
      </c>
      <c r="F15" s="253">
        <f>'Осн. фін. пок.'!E99/('Осн. фін. пок.'!E100+'Осн. фін. пок.'!E101)</f>
        <v>15.320773183264009</v>
      </c>
      <c r="G15" s="253">
        <f>'Осн. фін. пок.'!F99/('Осн. фін. пок.'!F100+'Осн. фін. пок.'!F101)</f>
        <v>17.156164383561645</v>
      </c>
      <c r="H15" s="254" t="s">
        <v>192</v>
      </c>
    </row>
    <row r="16" spans="1:8" s="14" customFormat="1" ht="54">
      <c r="A16" s="15" t="s">
        <v>397</v>
      </c>
      <c r="B16" s="4">
        <v>5120</v>
      </c>
      <c r="C16" s="252" t="s">
        <v>123</v>
      </c>
      <c r="D16" s="253">
        <f>'Осн. фін. пок.'!C96/'Осн. фін. пок.'!C101</f>
        <v>0.62916188289322617</v>
      </c>
      <c r="E16" s="253">
        <f>'Осн. фін. пок.'!D96/'Осн. фін. пок.'!D101</f>
        <v>0.64064293915040182</v>
      </c>
      <c r="F16" s="253">
        <f>'Осн. фін. пок.'!E96/'Осн. фін. пок.'!E101</f>
        <v>0.82603376559823838</v>
      </c>
      <c r="G16" s="253">
        <f>'Осн. фін. пок.'!F96/'Осн. фін. пок.'!F101</f>
        <v>0.98356164383561639</v>
      </c>
      <c r="H16" s="254" t="s">
        <v>194</v>
      </c>
    </row>
    <row r="17" spans="1:10" ht="33.75" customHeight="1">
      <c r="A17" s="13" t="s">
        <v>127</v>
      </c>
      <c r="B17" s="4"/>
      <c r="C17" s="252"/>
      <c r="D17" s="253"/>
      <c r="E17" s="253"/>
      <c r="F17" s="253"/>
      <c r="G17" s="253"/>
      <c r="H17" s="254"/>
    </row>
    <row r="18" spans="1:10" ht="52.5" customHeight="1">
      <c r="A18" s="15" t="s">
        <v>315</v>
      </c>
      <c r="B18" s="4">
        <v>5200</v>
      </c>
      <c r="C18" s="252"/>
      <c r="D18" s="253"/>
      <c r="E18" s="253"/>
      <c r="F18" s="253">
        <f>'IV. Кап. інвестиції'!E7/'I. Фін результат'!E93</f>
        <v>220.50724637681159</v>
      </c>
      <c r="G18" s="253">
        <f>'IV. Кап. інвестиції'!F7/'I. Фін результат'!F93</f>
        <v>-84.269662921348313</v>
      </c>
      <c r="H18" s="254"/>
    </row>
    <row r="19" spans="1:10" ht="83.25" customHeight="1">
      <c r="A19" s="15" t="s">
        <v>316</v>
      </c>
      <c r="B19" s="4">
        <v>5210</v>
      </c>
      <c r="C19" s="252"/>
      <c r="D19" s="253">
        <f>'Осн. фін. пок.'!C84/'Осн. фін. пок.'!C46</f>
        <v>2.7727495107632092</v>
      </c>
      <c r="E19" s="253">
        <f>'Осн. фін. пок.'!D84/'Осн. фін. пок.'!D46</f>
        <v>0.75409365124964089</v>
      </c>
      <c r="F19" s="253">
        <f>'Осн. фін. пок.'!E84/'Осн. фін. пок.'!E46</f>
        <v>1.3563023711891604</v>
      </c>
      <c r="G19" s="253">
        <f>'Осн. фін. пок.'!F84/'Осн. фін. пок.'!F46</f>
        <v>1.114247511513891</v>
      </c>
      <c r="H19" s="254"/>
    </row>
    <row r="20" spans="1:10" ht="55.5" customHeight="1">
      <c r="A20" s="15" t="s">
        <v>317</v>
      </c>
      <c r="B20" s="4">
        <v>5220</v>
      </c>
      <c r="C20" s="252" t="s">
        <v>274</v>
      </c>
      <c r="D20" s="253">
        <f>'Осн. фін. пок.'!C95/'Осн. фін. пок.'!C94</f>
        <v>8.8999542124542128E-2</v>
      </c>
      <c r="E20" s="253">
        <f>'Осн. фін. пок.'!D95/'Осн. фін. пок.'!D94</f>
        <v>6.2237463336985308E-2</v>
      </c>
      <c r="F20" s="253">
        <f>'Осн. фін. пок.'!E95/'Осн. фін. пок.'!E94</f>
        <v>2.464381979206777E-2</v>
      </c>
      <c r="G20" s="253">
        <f>'Осн. фін. пок.'!F95/'Осн. фін. пок.'!F94</f>
        <v>3.4652702910827046E-2</v>
      </c>
      <c r="H20" s="254" t="s">
        <v>193</v>
      </c>
    </row>
    <row r="21" spans="1:10" ht="34.5" customHeight="1">
      <c r="A21" s="13" t="s">
        <v>172</v>
      </c>
      <c r="B21" s="4"/>
      <c r="C21" s="252"/>
      <c r="D21" s="253"/>
      <c r="E21" s="253"/>
      <c r="F21" s="253"/>
      <c r="G21" s="253"/>
      <c r="H21" s="254"/>
    </row>
    <row r="22" spans="1:10" ht="87.75" customHeight="1">
      <c r="A22" s="16" t="s">
        <v>200</v>
      </c>
      <c r="B22" s="4">
        <v>5300</v>
      </c>
      <c r="C22" s="252"/>
      <c r="D22" s="253"/>
      <c r="E22" s="253"/>
      <c r="F22" s="253"/>
      <c r="G22" s="253"/>
      <c r="H22" s="254"/>
    </row>
    <row r="23" spans="1:10" ht="20.100000000000001" customHeight="1"/>
    <row r="24" spans="1:10" ht="20.100000000000001" customHeight="1"/>
    <row r="25" spans="1:10" ht="20.100000000000001" customHeight="1"/>
    <row r="26" spans="1:10" s="3" customFormat="1" ht="30.75" customHeight="1">
      <c r="A26" s="192" t="s">
        <v>464</v>
      </c>
      <c r="B26" s="12"/>
      <c r="C26" s="1"/>
      <c r="D26" s="387" t="s">
        <v>86</v>
      </c>
      <c r="E26" s="418"/>
      <c r="F26" s="418"/>
      <c r="G26" s="418"/>
      <c r="H26" s="412" t="s">
        <v>465</v>
      </c>
      <c r="I26" s="412"/>
      <c r="J26" s="412"/>
    </row>
    <row r="27" spans="1:10" s="2" customFormat="1" ht="20.100000000000001" customHeight="1">
      <c r="A27" s="152" t="s">
        <v>364</v>
      </c>
      <c r="B27" s="11"/>
      <c r="C27" s="3"/>
      <c r="D27" s="419" t="s">
        <v>69</v>
      </c>
      <c r="E27" s="419"/>
      <c r="F27" s="419"/>
      <c r="G27" s="419"/>
      <c r="H27" s="256" t="s">
        <v>83</v>
      </c>
      <c r="I27" s="9"/>
      <c r="J27" s="9"/>
    </row>
  </sheetData>
  <mergeCells count="12">
    <mergeCell ref="A2:H2"/>
    <mergeCell ref="H4:H5"/>
    <mergeCell ref="D26:G26"/>
    <mergeCell ref="D27:G27"/>
    <mergeCell ref="A4:A5"/>
    <mergeCell ref="B4:B5"/>
    <mergeCell ref="C4:C5"/>
    <mergeCell ref="D4:D5"/>
    <mergeCell ref="E4:E5"/>
    <mergeCell ref="F4:F5"/>
    <mergeCell ref="G4:G5"/>
    <mergeCell ref="H26:J26"/>
  </mergeCells>
  <phoneticPr fontId="3" type="noConversion"/>
  <pageMargins left="0.23622047244094491" right="0.15748031496062992" top="0.19685039370078741" bottom="0.19685039370078741" header="0.47244094488188981" footer="0.31496062992125984"/>
  <pageSetup paperSize="9" scale="45" orientation="landscape" r:id="rId1"/>
  <headerFooter alignWithMargins="0"/>
  <ignoredErrors>
    <ignoredError sqref="D8:D10 G15:G17 E17:F17 G13 E13:F13 D12:D14 D16:D17 F10:G11 F16 D19:D20" evalError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O75"/>
  <sheetViews>
    <sheetView view="pageBreakPreview" topLeftCell="A16" zoomScale="55" zoomScaleNormal="75" zoomScaleSheetLayoutView="55" workbookViewId="0">
      <selection activeCell="H12" sqref="H12:I12"/>
    </sheetView>
  </sheetViews>
  <sheetFormatPr defaultColWidth="9.109375" defaultRowHeight="18"/>
  <cols>
    <col min="1" max="1" width="57.109375" style="2" customWidth="1"/>
    <col min="2" max="2" width="13.5546875" style="7" customWidth="1"/>
    <col min="3" max="3" width="14.6640625" style="2" customWidth="1"/>
    <col min="4" max="4" width="16.109375" style="2" customWidth="1"/>
    <col min="5" max="5" width="13.6640625" style="2" customWidth="1"/>
    <col min="6" max="6" width="16.5546875" style="2" customWidth="1"/>
    <col min="7" max="7" width="15.33203125" style="2" customWidth="1"/>
    <col min="8" max="8" width="16.5546875" style="2" customWidth="1"/>
    <col min="9" max="9" width="16.109375" style="2" customWidth="1"/>
    <col min="10" max="10" width="16.44140625" style="2" customWidth="1"/>
    <col min="11" max="11" width="16.5546875" style="2" customWidth="1"/>
    <col min="12" max="12" width="16.88671875" style="2" customWidth="1"/>
    <col min="13" max="15" width="16.6640625" style="2" customWidth="1"/>
    <col min="16" max="16384" width="9.109375" style="2"/>
  </cols>
  <sheetData>
    <row r="1" spans="1:15" ht="21">
      <c r="A1" s="32"/>
      <c r="B1" s="315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45" t="s">
        <v>348</v>
      </c>
    </row>
    <row r="2" spans="1:15" ht="20.399999999999999">
      <c r="A2" s="470" t="s">
        <v>95</v>
      </c>
      <c r="B2" s="470"/>
      <c r="C2" s="470"/>
      <c r="D2" s="470"/>
      <c r="E2" s="470"/>
      <c r="F2" s="470"/>
      <c r="G2" s="470"/>
      <c r="H2" s="470"/>
      <c r="I2" s="470"/>
      <c r="J2" s="470"/>
      <c r="K2" s="470"/>
      <c r="L2" s="470"/>
      <c r="M2" s="470"/>
      <c r="N2" s="470"/>
      <c r="O2" s="470"/>
    </row>
    <row r="3" spans="1:15" ht="32.25" customHeight="1">
      <c r="A3" s="470" t="s">
        <v>522</v>
      </c>
      <c r="B3" s="470"/>
      <c r="C3" s="470"/>
      <c r="D3" s="470"/>
      <c r="E3" s="470"/>
      <c r="F3" s="470"/>
      <c r="G3" s="470"/>
      <c r="H3" s="470"/>
      <c r="I3" s="470"/>
      <c r="J3" s="470"/>
      <c r="K3" s="470"/>
      <c r="L3" s="470"/>
      <c r="M3" s="470"/>
      <c r="N3" s="470"/>
      <c r="O3" s="470"/>
    </row>
    <row r="4" spans="1:15" ht="32.25" customHeight="1">
      <c r="A4" s="471" t="s">
        <v>491</v>
      </c>
      <c r="B4" s="471"/>
      <c r="C4" s="471"/>
      <c r="D4" s="471"/>
      <c r="E4" s="471"/>
      <c r="F4" s="471"/>
      <c r="G4" s="471"/>
      <c r="H4" s="471"/>
      <c r="I4" s="471"/>
      <c r="J4" s="471"/>
      <c r="K4" s="471"/>
      <c r="L4" s="471"/>
      <c r="M4" s="471"/>
      <c r="N4" s="471"/>
      <c r="O4" s="471"/>
    </row>
    <row r="5" spans="1:15" ht="20.100000000000001" customHeight="1">
      <c r="A5" s="392" t="s">
        <v>104</v>
      </c>
      <c r="B5" s="392"/>
      <c r="C5" s="392"/>
      <c r="D5" s="392"/>
      <c r="E5" s="392"/>
      <c r="F5" s="392"/>
      <c r="G5" s="392"/>
      <c r="H5" s="392"/>
      <c r="I5" s="392"/>
      <c r="J5" s="392"/>
      <c r="K5" s="392"/>
      <c r="L5" s="392"/>
      <c r="M5" s="392"/>
      <c r="N5" s="392"/>
      <c r="O5" s="392"/>
    </row>
    <row r="6" spans="1:15" ht="36.75" customHeight="1">
      <c r="A6" s="432" t="s">
        <v>275</v>
      </c>
      <c r="B6" s="432"/>
      <c r="C6" s="432"/>
      <c r="D6" s="432"/>
      <c r="E6" s="432"/>
      <c r="F6" s="432"/>
      <c r="G6" s="432"/>
      <c r="H6" s="432"/>
      <c r="I6" s="432"/>
      <c r="J6" s="432"/>
      <c r="K6" s="432"/>
      <c r="L6" s="432"/>
      <c r="M6" s="432"/>
      <c r="N6" s="432"/>
      <c r="O6" s="432"/>
    </row>
    <row r="7" spans="1:15" ht="46.5" customHeight="1">
      <c r="A7" s="472" t="s">
        <v>195</v>
      </c>
      <c r="B7" s="472"/>
      <c r="C7" s="472"/>
      <c r="D7" s="472"/>
      <c r="E7" s="472"/>
      <c r="F7" s="472"/>
      <c r="G7" s="472"/>
      <c r="H7" s="472"/>
      <c r="I7" s="472"/>
      <c r="J7" s="472"/>
      <c r="K7" s="472"/>
      <c r="L7" s="472"/>
      <c r="M7" s="472"/>
      <c r="N7" s="472"/>
      <c r="O7" s="472"/>
    </row>
    <row r="8" spans="1:15" s="3" customFormat="1" ht="95.25" customHeight="1">
      <c r="A8" s="389" t="s">
        <v>166</v>
      </c>
      <c r="B8" s="389"/>
      <c r="C8" s="389"/>
      <c r="D8" s="444" t="s">
        <v>517</v>
      </c>
      <c r="E8" s="445"/>
      <c r="F8" s="444" t="s">
        <v>536</v>
      </c>
      <c r="G8" s="445"/>
      <c r="H8" s="391" t="s">
        <v>514</v>
      </c>
      <c r="I8" s="391"/>
      <c r="J8" s="391" t="s">
        <v>523</v>
      </c>
      <c r="K8" s="391"/>
      <c r="L8" s="391" t="s">
        <v>524</v>
      </c>
      <c r="M8" s="391"/>
      <c r="N8" s="391" t="s">
        <v>525</v>
      </c>
      <c r="O8" s="391"/>
    </row>
    <row r="9" spans="1:15" s="3" customFormat="1" ht="24.75" customHeight="1">
      <c r="A9" s="389">
        <v>1</v>
      </c>
      <c r="B9" s="389"/>
      <c r="C9" s="389"/>
      <c r="D9" s="444">
        <v>2</v>
      </c>
      <c r="E9" s="445"/>
      <c r="F9" s="444">
        <v>3</v>
      </c>
      <c r="G9" s="445"/>
      <c r="H9" s="391">
        <v>4</v>
      </c>
      <c r="I9" s="391"/>
      <c r="J9" s="391">
        <v>5</v>
      </c>
      <c r="K9" s="391"/>
      <c r="L9" s="391">
        <v>6</v>
      </c>
      <c r="M9" s="391"/>
      <c r="N9" s="391">
        <v>7</v>
      </c>
      <c r="O9" s="391"/>
    </row>
    <row r="10" spans="1:15" s="3" customFormat="1" ht="107.25" customHeight="1">
      <c r="A10" s="420" t="s">
        <v>356</v>
      </c>
      <c r="B10" s="421"/>
      <c r="C10" s="422"/>
      <c r="D10" s="464">
        <f>SUM(D11:D13)</f>
        <v>5</v>
      </c>
      <c r="E10" s="465"/>
      <c r="F10" s="466">
        <f>SUM(F11:F13)</f>
        <v>9.1999999999999993</v>
      </c>
      <c r="G10" s="467"/>
      <c r="H10" s="464">
        <f>SUM(H11:H13)</f>
        <v>9</v>
      </c>
      <c r="I10" s="465"/>
      <c r="J10" s="468">
        <v>10.199999999999999</v>
      </c>
      <c r="K10" s="469"/>
      <c r="L10" s="455">
        <f>J10/H10*100</f>
        <v>113.33333333333333</v>
      </c>
      <c r="M10" s="456"/>
      <c r="N10" s="455">
        <f>J10/D10*100</f>
        <v>204</v>
      </c>
      <c r="O10" s="456"/>
    </row>
    <row r="11" spans="1:15" s="3" customFormat="1" ht="30.75" customHeight="1">
      <c r="A11" s="426" t="s">
        <v>164</v>
      </c>
      <c r="B11" s="427"/>
      <c r="C11" s="428"/>
      <c r="D11" s="453">
        <v>1</v>
      </c>
      <c r="E11" s="454"/>
      <c r="F11" s="460">
        <v>1</v>
      </c>
      <c r="G11" s="461"/>
      <c r="H11" s="453">
        <v>1</v>
      </c>
      <c r="I11" s="454"/>
      <c r="J11" s="462">
        <v>1</v>
      </c>
      <c r="K11" s="463"/>
      <c r="L11" s="451">
        <f t="shared" ref="L11:L25" si="0">J11/H11*100</f>
        <v>100</v>
      </c>
      <c r="M11" s="452"/>
      <c r="N11" s="451">
        <f t="shared" ref="N11:N25" si="1">J11/D11*100</f>
        <v>100</v>
      </c>
      <c r="O11" s="452"/>
    </row>
    <row r="12" spans="1:15" s="3" customFormat="1" ht="30.75" customHeight="1">
      <c r="A12" s="426" t="s">
        <v>173</v>
      </c>
      <c r="B12" s="427"/>
      <c r="C12" s="428"/>
      <c r="D12" s="453">
        <v>2</v>
      </c>
      <c r="E12" s="454"/>
      <c r="F12" s="460">
        <v>4.2</v>
      </c>
      <c r="G12" s="461"/>
      <c r="H12" s="453">
        <v>4</v>
      </c>
      <c r="I12" s="454"/>
      <c r="J12" s="462">
        <v>4.2</v>
      </c>
      <c r="K12" s="463"/>
      <c r="L12" s="451">
        <f t="shared" si="0"/>
        <v>105</v>
      </c>
      <c r="M12" s="452"/>
      <c r="N12" s="451">
        <f t="shared" si="1"/>
        <v>210</v>
      </c>
      <c r="O12" s="452"/>
    </row>
    <row r="13" spans="1:15" s="3" customFormat="1" ht="30.75" customHeight="1">
      <c r="A13" s="426" t="s">
        <v>165</v>
      </c>
      <c r="B13" s="427"/>
      <c r="C13" s="428"/>
      <c r="D13" s="453">
        <v>2</v>
      </c>
      <c r="E13" s="454"/>
      <c r="F13" s="460">
        <v>4</v>
      </c>
      <c r="G13" s="461"/>
      <c r="H13" s="453">
        <v>4</v>
      </c>
      <c r="I13" s="454"/>
      <c r="J13" s="462">
        <v>5</v>
      </c>
      <c r="K13" s="463"/>
      <c r="L13" s="451">
        <f t="shared" si="0"/>
        <v>125</v>
      </c>
      <c r="M13" s="452"/>
      <c r="N13" s="451">
        <f t="shared" si="1"/>
        <v>250</v>
      </c>
      <c r="O13" s="452"/>
    </row>
    <row r="14" spans="1:15" s="3" customFormat="1" ht="42" customHeight="1">
      <c r="A14" s="420" t="s">
        <v>318</v>
      </c>
      <c r="B14" s="421"/>
      <c r="C14" s="422"/>
      <c r="D14" s="434">
        <f>SUM(D15:D17)</f>
        <v>775</v>
      </c>
      <c r="E14" s="435"/>
      <c r="F14" s="434">
        <f>SUM(F15:F17)</f>
        <v>1500.4</v>
      </c>
      <c r="G14" s="435"/>
      <c r="H14" s="434">
        <f>SUM(H15:I17)</f>
        <v>1502.5</v>
      </c>
      <c r="I14" s="435"/>
      <c r="J14" s="434">
        <f>SUM(J15:K17)</f>
        <v>1743</v>
      </c>
      <c r="K14" s="435"/>
      <c r="L14" s="455">
        <f t="shared" si="0"/>
        <v>116.00665557404326</v>
      </c>
      <c r="M14" s="456"/>
      <c r="N14" s="455">
        <f t="shared" si="1"/>
        <v>224.90322580645162</v>
      </c>
      <c r="O14" s="456"/>
    </row>
    <row r="15" spans="1:15" s="3" customFormat="1" ht="31.5" customHeight="1">
      <c r="A15" s="426" t="s">
        <v>164</v>
      </c>
      <c r="B15" s="427"/>
      <c r="C15" s="428"/>
      <c r="D15" s="451">
        <v>208</v>
      </c>
      <c r="E15" s="459"/>
      <c r="F15" s="438">
        <v>216</v>
      </c>
      <c r="G15" s="439"/>
      <c r="H15" s="438">
        <v>241.4</v>
      </c>
      <c r="I15" s="439"/>
      <c r="J15" s="438">
        <v>252</v>
      </c>
      <c r="K15" s="439"/>
      <c r="L15" s="451">
        <f t="shared" si="0"/>
        <v>104.39105219552609</v>
      </c>
      <c r="M15" s="452"/>
      <c r="N15" s="451">
        <f t="shared" si="1"/>
        <v>121.15384615384615</v>
      </c>
      <c r="O15" s="452"/>
    </row>
    <row r="16" spans="1:15" s="3" customFormat="1" ht="36.75" customHeight="1">
      <c r="A16" s="426" t="s">
        <v>173</v>
      </c>
      <c r="B16" s="427"/>
      <c r="C16" s="428"/>
      <c r="D16" s="451">
        <v>257</v>
      </c>
      <c r="E16" s="459"/>
      <c r="F16" s="438">
        <v>616</v>
      </c>
      <c r="G16" s="439"/>
      <c r="H16" s="438">
        <v>672.9</v>
      </c>
      <c r="I16" s="439"/>
      <c r="J16" s="438">
        <v>822.6</v>
      </c>
      <c r="K16" s="439"/>
      <c r="L16" s="451">
        <f t="shared" si="0"/>
        <v>122.24699063753901</v>
      </c>
      <c r="M16" s="452"/>
      <c r="N16" s="451">
        <f t="shared" si="1"/>
        <v>320.07782101167317</v>
      </c>
      <c r="O16" s="452"/>
    </row>
    <row r="17" spans="1:15" s="3" customFormat="1" ht="35.25" customHeight="1">
      <c r="A17" s="426" t="s">
        <v>165</v>
      </c>
      <c r="B17" s="427"/>
      <c r="C17" s="428"/>
      <c r="D17" s="451">
        <v>310</v>
      </c>
      <c r="E17" s="459"/>
      <c r="F17" s="438">
        <v>668.4</v>
      </c>
      <c r="G17" s="439"/>
      <c r="H17" s="438">
        <v>588.20000000000005</v>
      </c>
      <c r="I17" s="439"/>
      <c r="J17" s="438">
        <v>668.4</v>
      </c>
      <c r="K17" s="439"/>
      <c r="L17" s="451">
        <f t="shared" si="0"/>
        <v>113.63481808908533</v>
      </c>
      <c r="M17" s="452"/>
      <c r="N17" s="451">
        <f t="shared" si="1"/>
        <v>215.61290322580646</v>
      </c>
      <c r="O17" s="452"/>
    </row>
    <row r="18" spans="1:15" s="3" customFormat="1" ht="43.5" customHeight="1">
      <c r="A18" s="420" t="s">
        <v>319</v>
      </c>
      <c r="B18" s="421"/>
      <c r="C18" s="422"/>
      <c r="D18" s="434">
        <f t="shared" ref="D18" si="2">SUM(D19:E21)</f>
        <v>775</v>
      </c>
      <c r="E18" s="435"/>
      <c r="F18" s="434">
        <f t="shared" ref="F18" si="3">SUM(F19:G21)</f>
        <v>1500.4</v>
      </c>
      <c r="G18" s="435"/>
      <c r="H18" s="434">
        <f>SUM(H19:I21)</f>
        <v>1502.5</v>
      </c>
      <c r="I18" s="435"/>
      <c r="J18" s="434">
        <f>SUM(J19:J21)</f>
        <v>1743</v>
      </c>
      <c r="K18" s="435"/>
      <c r="L18" s="455">
        <f t="shared" si="0"/>
        <v>116.00665557404326</v>
      </c>
      <c r="M18" s="456"/>
      <c r="N18" s="455">
        <f t="shared" si="1"/>
        <v>224.90322580645162</v>
      </c>
      <c r="O18" s="456"/>
    </row>
    <row r="19" spans="1:15" s="3" customFormat="1" ht="34.5" customHeight="1">
      <c r="A19" s="426" t="s">
        <v>164</v>
      </c>
      <c r="B19" s="427"/>
      <c r="C19" s="428"/>
      <c r="D19" s="451">
        <v>208</v>
      </c>
      <c r="E19" s="459"/>
      <c r="F19" s="438">
        <v>216</v>
      </c>
      <c r="G19" s="439"/>
      <c r="H19" s="438">
        <v>241.4</v>
      </c>
      <c r="I19" s="439"/>
      <c r="J19" s="438">
        <v>252</v>
      </c>
      <c r="K19" s="439"/>
      <c r="L19" s="451">
        <f t="shared" si="0"/>
        <v>104.39105219552609</v>
      </c>
      <c r="M19" s="452"/>
      <c r="N19" s="451">
        <f t="shared" si="1"/>
        <v>121.15384615384615</v>
      </c>
      <c r="O19" s="452"/>
    </row>
    <row r="20" spans="1:15" s="3" customFormat="1" ht="31.5" customHeight="1">
      <c r="A20" s="426" t="s">
        <v>173</v>
      </c>
      <c r="B20" s="427"/>
      <c r="C20" s="428"/>
      <c r="D20" s="451">
        <v>257</v>
      </c>
      <c r="E20" s="459"/>
      <c r="F20" s="438">
        <v>616</v>
      </c>
      <c r="G20" s="439"/>
      <c r="H20" s="438">
        <v>672.9</v>
      </c>
      <c r="I20" s="439"/>
      <c r="J20" s="438">
        <v>822.6</v>
      </c>
      <c r="K20" s="439"/>
      <c r="L20" s="451">
        <f t="shared" si="0"/>
        <v>122.24699063753901</v>
      </c>
      <c r="M20" s="452"/>
      <c r="N20" s="451">
        <f t="shared" si="1"/>
        <v>320.07782101167317</v>
      </c>
      <c r="O20" s="452"/>
    </row>
    <row r="21" spans="1:15" s="3" customFormat="1" ht="31.5" customHeight="1">
      <c r="A21" s="426" t="s">
        <v>165</v>
      </c>
      <c r="B21" s="427"/>
      <c r="C21" s="428"/>
      <c r="D21" s="451">
        <v>310</v>
      </c>
      <c r="E21" s="459"/>
      <c r="F21" s="438">
        <v>668.4</v>
      </c>
      <c r="G21" s="439"/>
      <c r="H21" s="438">
        <v>588.20000000000005</v>
      </c>
      <c r="I21" s="439"/>
      <c r="J21" s="438">
        <v>668.4</v>
      </c>
      <c r="K21" s="439"/>
      <c r="L21" s="451">
        <f t="shared" si="0"/>
        <v>113.63481808908533</v>
      </c>
      <c r="M21" s="452"/>
      <c r="N21" s="451">
        <f t="shared" si="1"/>
        <v>215.61290322580646</v>
      </c>
      <c r="O21" s="452"/>
    </row>
    <row r="22" spans="1:15" s="3" customFormat="1" ht="62.25" customHeight="1">
      <c r="A22" s="420" t="s">
        <v>307</v>
      </c>
      <c r="B22" s="421"/>
      <c r="C22" s="422"/>
      <c r="D22" s="457">
        <v>12908</v>
      </c>
      <c r="E22" s="458"/>
      <c r="F22" s="457">
        <f>(F18/F10)/12*1000</f>
        <v>13590.57971014493</v>
      </c>
      <c r="G22" s="458"/>
      <c r="H22" s="457">
        <f>(H18/H10)/12*1000</f>
        <v>13912.037037037038</v>
      </c>
      <c r="I22" s="458"/>
      <c r="J22" s="457">
        <f>(J18/J10)/12*1000</f>
        <v>14240.196078431374</v>
      </c>
      <c r="K22" s="458"/>
      <c r="L22" s="455">
        <f t="shared" si="0"/>
        <v>102.35881374180289</v>
      </c>
      <c r="M22" s="456"/>
      <c r="N22" s="455">
        <f t="shared" si="1"/>
        <v>110.3207009484922</v>
      </c>
      <c r="O22" s="456"/>
    </row>
    <row r="23" spans="1:15" s="3" customFormat="1" ht="39" customHeight="1">
      <c r="A23" s="426" t="s">
        <v>164</v>
      </c>
      <c r="B23" s="427"/>
      <c r="C23" s="428"/>
      <c r="D23" s="453">
        <f>(D19/D11)/12*1000</f>
        <v>17333.333333333332</v>
      </c>
      <c r="E23" s="454"/>
      <c r="F23" s="453">
        <f>(F19/F11)/12*1000</f>
        <v>18000</v>
      </c>
      <c r="G23" s="454"/>
      <c r="H23" s="453">
        <f>H19/H11/12*1000</f>
        <v>20116.666666666668</v>
      </c>
      <c r="I23" s="454"/>
      <c r="J23" s="453">
        <f>(J19/J11)/12*1000</f>
        <v>21000</v>
      </c>
      <c r="K23" s="454"/>
      <c r="L23" s="451">
        <f t="shared" si="0"/>
        <v>104.39105219552609</v>
      </c>
      <c r="M23" s="452"/>
      <c r="N23" s="451">
        <f t="shared" si="1"/>
        <v>121.15384615384616</v>
      </c>
      <c r="O23" s="452"/>
    </row>
    <row r="24" spans="1:15" s="3" customFormat="1" ht="33" customHeight="1">
      <c r="A24" s="426" t="s">
        <v>173</v>
      </c>
      <c r="B24" s="427"/>
      <c r="C24" s="428"/>
      <c r="D24" s="453">
        <v>10717</v>
      </c>
      <c r="E24" s="454"/>
      <c r="F24" s="453">
        <f t="shared" ref="F24:F25" si="4">(F20/F12)/12*1000</f>
        <v>12222.222222222221</v>
      </c>
      <c r="G24" s="454"/>
      <c r="H24" s="453">
        <f>H20/H12/12*1000</f>
        <v>14018.749999999998</v>
      </c>
      <c r="I24" s="454"/>
      <c r="J24" s="453">
        <f>(J20/J12)/12*1000</f>
        <v>16321.428571428572</v>
      </c>
      <c r="K24" s="454"/>
      <c r="L24" s="451">
        <f t="shared" si="0"/>
        <v>116.42570536908478</v>
      </c>
      <c r="M24" s="452"/>
      <c r="N24" s="451">
        <f t="shared" si="1"/>
        <v>152.29475199616098</v>
      </c>
      <c r="O24" s="452"/>
    </row>
    <row r="25" spans="1:15" s="3" customFormat="1" ht="33.75" customHeight="1">
      <c r="A25" s="426" t="s">
        <v>165</v>
      </c>
      <c r="B25" s="427"/>
      <c r="C25" s="428"/>
      <c r="D25" s="453">
        <v>12900</v>
      </c>
      <c r="E25" s="454"/>
      <c r="F25" s="453">
        <f t="shared" si="4"/>
        <v>13924.999999999998</v>
      </c>
      <c r="G25" s="454"/>
      <c r="H25" s="453">
        <f>H21/H13/12*1000</f>
        <v>12254.166666666668</v>
      </c>
      <c r="I25" s="454"/>
      <c r="J25" s="453">
        <f>(J21/J13)/12*1000</f>
        <v>11140</v>
      </c>
      <c r="K25" s="454"/>
      <c r="L25" s="451">
        <f t="shared" si="0"/>
        <v>90.907854471268266</v>
      </c>
      <c r="M25" s="452"/>
      <c r="N25" s="451">
        <f t="shared" si="1"/>
        <v>86.356589147286826</v>
      </c>
      <c r="O25" s="452"/>
    </row>
    <row r="26" spans="1:15" ht="10.5" customHeight="1">
      <c r="A26" s="257"/>
      <c r="B26" s="257"/>
      <c r="C26" s="257"/>
      <c r="D26" s="258"/>
      <c r="E26" s="258"/>
      <c r="F26" s="258"/>
      <c r="G26" s="258"/>
      <c r="H26" s="258"/>
      <c r="I26" s="258"/>
      <c r="J26" s="258"/>
      <c r="K26" s="258"/>
      <c r="L26" s="258"/>
      <c r="M26" s="258"/>
      <c r="N26" s="258"/>
      <c r="O26" s="258"/>
    </row>
    <row r="27" spans="1:15" ht="27.75" customHeight="1">
      <c r="A27" s="447" t="s">
        <v>281</v>
      </c>
      <c r="B27" s="447"/>
      <c r="C27" s="447"/>
      <c r="D27" s="447"/>
      <c r="E27" s="447"/>
      <c r="F27" s="447"/>
      <c r="G27" s="447"/>
      <c r="H27" s="447"/>
      <c r="I27" s="447"/>
      <c r="J27" s="447"/>
      <c r="K27" s="447"/>
      <c r="L27" s="447"/>
      <c r="M27" s="447"/>
      <c r="N27" s="447"/>
      <c r="O27" s="447"/>
    </row>
    <row r="28" spans="1:15" ht="15" customHeight="1">
      <c r="A28" s="258"/>
      <c r="B28" s="258"/>
      <c r="C28" s="258"/>
      <c r="D28" s="258"/>
      <c r="E28" s="258"/>
      <c r="F28" s="258"/>
      <c r="G28" s="258"/>
      <c r="H28" s="258"/>
      <c r="I28" s="258"/>
      <c r="J28" s="32"/>
      <c r="K28" s="32"/>
      <c r="L28" s="32"/>
      <c r="M28" s="32"/>
      <c r="N28" s="32"/>
      <c r="O28" s="32"/>
    </row>
    <row r="29" spans="1:15" ht="21.9" customHeight="1">
      <c r="A29" s="295"/>
      <c r="B29" s="295"/>
      <c r="C29" s="295"/>
      <c r="D29" s="295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</row>
    <row r="30" spans="1:15" ht="25.5" customHeight="1">
      <c r="A30" s="448" t="s">
        <v>342</v>
      </c>
      <c r="B30" s="448"/>
      <c r="C30" s="448"/>
      <c r="D30" s="448"/>
      <c r="E30" s="448"/>
      <c r="F30" s="448"/>
      <c r="G30" s="448"/>
      <c r="H30" s="448"/>
      <c r="I30" s="448"/>
      <c r="J30" s="448"/>
      <c r="K30" s="32"/>
      <c r="L30" s="32"/>
      <c r="M30" s="32"/>
      <c r="N30" s="32"/>
      <c r="O30" s="32"/>
    </row>
    <row r="31" spans="1:15" ht="68.25" customHeight="1">
      <c r="A31" s="449" t="s">
        <v>391</v>
      </c>
      <c r="B31" s="444" t="s">
        <v>180</v>
      </c>
      <c r="C31" s="445"/>
      <c r="D31" s="391" t="s">
        <v>537</v>
      </c>
      <c r="E31" s="391"/>
      <c r="F31" s="391"/>
      <c r="G31" s="391" t="s">
        <v>538</v>
      </c>
      <c r="H31" s="391"/>
      <c r="I31" s="391"/>
      <c r="J31" s="444" t="s">
        <v>539</v>
      </c>
      <c r="K31" s="446"/>
      <c r="L31" s="445"/>
      <c r="M31" s="391" t="s">
        <v>540</v>
      </c>
      <c r="N31" s="391"/>
      <c r="O31" s="391"/>
    </row>
    <row r="32" spans="1:15" ht="165" customHeight="1">
      <c r="A32" s="450"/>
      <c r="B32" s="299" t="s">
        <v>475</v>
      </c>
      <c r="C32" s="299" t="s">
        <v>476</v>
      </c>
      <c r="D32" s="299" t="s">
        <v>320</v>
      </c>
      <c r="E32" s="299" t="s">
        <v>181</v>
      </c>
      <c r="F32" s="299" t="s">
        <v>321</v>
      </c>
      <c r="G32" s="299" t="s">
        <v>320</v>
      </c>
      <c r="H32" s="299" t="s">
        <v>181</v>
      </c>
      <c r="I32" s="299" t="s">
        <v>321</v>
      </c>
      <c r="J32" s="299" t="s">
        <v>320</v>
      </c>
      <c r="K32" s="299" t="s">
        <v>181</v>
      </c>
      <c r="L32" s="299" t="s">
        <v>321</v>
      </c>
      <c r="M32" s="299" t="s">
        <v>320</v>
      </c>
      <c r="N32" s="299" t="s">
        <v>181</v>
      </c>
      <c r="O32" s="299" t="s">
        <v>321</v>
      </c>
    </row>
    <row r="33" spans="1:15" ht="25.5" customHeight="1">
      <c r="A33" s="299">
        <v>1</v>
      </c>
      <c r="B33" s="299">
        <v>2</v>
      </c>
      <c r="C33" s="299">
        <v>3</v>
      </c>
      <c r="D33" s="299">
        <v>4</v>
      </c>
      <c r="E33" s="299">
        <v>5</v>
      </c>
      <c r="F33" s="299">
        <v>6</v>
      </c>
      <c r="G33" s="299">
        <v>7</v>
      </c>
      <c r="H33" s="297">
        <v>8</v>
      </c>
      <c r="I33" s="297">
        <v>9</v>
      </c>
      <c r="J33" s="297">
        <v>10</v>
      </c>
      <c r="K33" s="297">
        <v>11</v>
      </c>
      <c r="L33" s="297">
        <v>12</v>
      </c>
      <c r="M33" s="297">
        <v>13</v>
      </c>
      <c r="N33" s="297">
        <v>14</v>
      </c>
      <c r="O33" s="297">
        <v>15</v>
      </c>
    </row>
    <row r="34" spans="1:15" ht="21">
      <c r="A34" s="259" t="s">
        <v>473</v>
      </c>
      <c r="B34" s="134">
        <f>ROUND(D34/$D$37*100,1)</f>
        <v>71</v>
      </c>
      <c r="C34" s="134">
        <f>ROUND(M34/$M$37*100,1)</f>
        <v>72.7</v>
      </c>
      <c r="D34" s="260">
        <v>953.75</v>
      </c>
      <c r="E34" s="299">
        <v>33313</v>
      </c>
      <c r="F34" s="299">
        <v>28.63</v>
      </c>
      <c r="G34" s="137">
        <v>1002.05</v>
      </c>
      <c r="H34" s="297">
        <v>35000</v>
      </c>
      <c r="I34" s="297">
        <v>28.63</v>
      </c>
      <c r="J34" s="135">
        <v>787.9</v>
      </c>
      <c r="K34" s="297">
        <v>27521</v>
      </c>
      <c r="L34" s="297">
        <v>28.63</v>
      </c>
      <c r="M34" s="261">
        <v>1374.2</v>
      </c>
      <c r="N34" s="297">
        <v>35000</v>
      </c>
      <c r="O34" s="297">
        <v>28.63</v>
      </c>
    </row>
    <row r="35" spans="1:15" ht="21">
      <c r="A35" s="259" t="s">
        <v>474</v>
      </c>
      <c r="B35" s="134">
        <f>ROUND(D35/$D$37*100,1)</f>
        <v>29</v>
      </c>
      <c r="C35" s="134">
        <f>ROUND(M35/$M$37*100,1)</f>
        <v>27.3</v>
      </c>
      <c r="D35" s="260">
        <v>390.47</v>
      </c>
      <c r="E35" s="299">
        <v>10904</v>
      </c>
      <c r="F35" s="299">
        <v>35.81</v>
      </c>
      <c r="G35" s="262">
        <v>393.91</v>
      </c>
      <c r="H35" s="297">
        <v>11000</v>
      </c>
      <c r="I35" s="297">
        <v>35.81</v>
      </c>
      <c r="J35" s="135">
        <v>317.8</v>
      </c>
      <c r="K35" s="297">
        <v>8874</v>
      </c>
      <c r="L35" s="297">
        <v>35.81</v>
      </c>
      <c r="M35" s="261">
        <v>515.6</v>
      </c>
      <c r="N35" s="297">
        <v>11000</v>
      </c>
      <c r="O35" s="297">
        <v>3581</v>
      </c>
    </row>
    <row r="36" spans="1:15" ht="21">
      <c r="A36" s="259"/>
      <c r="B36" s="134">
        <f>ROUND(D36/$D$37*100,1)</f>
        <v>0</v>
      </c>
      <c r="C36" s="134">
        <f>ROUND(M36/$M$37*100,1)</f>
        <v>0</v>
      </c>
      <c r="D36" s="260"/>
      <c r="E36" s="299"/>
      <c r="F36" s="299"/>
      <c r="G36" s="262"/>
      <c r="H36" s="297"/>
      <c r="I36" s="297"/>
      <c r="J36" s="135"/>
      <c r="K36" s="297"/>
      <c r="L36" s="297"/>
      <c r="M36" s="263"/>
      <c r="N36" s="297"/>
      <c r="O36" s="297"/>
    </row>
    <row r="37" spans="1:15" ht="30.75" customHeight="1">
      <c r="A37" s="227" t="s">
        <v>49</v>
      </c>
      <c r="B37" s="314">
        <f>SUM(B34:B36)</f>
        <v>100</v>
      </c>
      <c r="C37" s="314">
        <f>SUM(C34:C36)</f>
        <v>100</v>
      </c>
      <c r="D37" s="314">
        <f>SUM(D34:D36)</f>
        <v>1344.22</v>
      </c>
      <c r="E37" s="79"/>
      <c r="F37" s="314"/>
      <c r="G37" s="314">
        <f>SUM(G34:G36)</f>
        <v>1395.96</v>
      </c>
      <c r="H37" s="79"/>
      <c r="I37" s="314"/>
      <c r="J37" s="314">
        <f>SUM(J34:J36)</f>
        <v>1105.7</v>
      </c>
      <c r="K37" s="79"/>
      <c r="L37" s="314"/>
      <c r="M37" s="314">
        <f>SUM(M34:M36)</f>
        <v>1889.8000000000002</v>
      </c>
      <c r="N37" s="79"/>
      <c r="O37" s="314"/>
    </row>
    <row r="38" spans="1:15" ht="20.100000000000001" customHeight="1">
      <c r="A38" s="264"/>
      <c r="B38" s="265"/>
      <c r="C38" s="265"/>
      <c r="D38" s="265"/>
      <c r="E38" s="265"/>
      <c r="F38" s="316"/>
      <c r="G38" s="316"/>
      <c r="H38" s="316"/>
      <c r="I38" s="302"/>
      <c r="J38" s="302"/>
      <c r="K38" s="302"/>
      <c r="L38" s="302"/>
      <c r="M38" s="302"/>
      <c r="N38" s="302"/>
      <c r="O38" s="302"/>
    </row>
    <row r="39" spans="1:15" ht="20.100000000000001" customHeight="1">
      <c r="A39" s="432" t="s">
        <v>343</v>
      </c>
      <c r="B39" s="432"/>
      <c r="C39" s="432"/>
      <c r="D39" s="432"/>
      <c r="E39" s="432"/>
      <c r="F39" s="432"/>
      <c r="G39" s="432"/>
      <c r="H39" s="432"/>
      <c r="I39" s="432"/>
      <c r="J39" s="432"/>
      <c r="K39" s="432"/>
      <c r="L39" s="432"/>
      <c r="M39" s="432"/>
      <c r="N39" s="432"/>
      <c r="O39" s="432"/>
    </row>
    <row r="40" spans="1:15" ht="20.100000000000001" customHeight="1">
      <c r="A40" s="32"/>
      <c r="B40" s="315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</row>
    <row r="41" spans="1:15" ht="63" customHeight="1">
      <c r="A41" s="299" t="s">
        <v>98</v>
      </c>
      <c r="B41" s="391" t="s">
        <v>62</v>
      </c>
      <c r="C41" s="391"/>
      <c r="D41" s="391" t="s">
        <v>57</v>
      </c>
      <c r="E41" s="391"/>
      <c r="F41" s="391" t="s">
        <v>58</v>
      </c>
      <c r="G41" s="391"/>
      <c r="H41" s="391" t="s">
        <v>182</v>
      </c>
      <c r="I41" s="391"/>
      <c r="J41" s="391"/>
      <c r="K41" s="444" t="s">
        <v>541</v>
      </c>
      <c r="L41" s="445"/>
      <c r="M41" s="444" t="s">
        <v>29</v>
      </c>
      <c r="N41" s="446"/>
      <c r="O41" s="445"/>
    </row>
    <row r="42" spans="1:15" ht="25.5" customHeight="1">
      <c r="A42" s="297">
        <v>1</v>
      </c>
      <c r="B42" s="389">
        <v>2</v>
      </c>
      <c r="C42" s="389"/>
      <c r="D42" s="389">
        <v>3</v>
      </c>
      <c r="E42" s="389"/>
      <c r="F42" s="440">
        <v>4</v>
      </c>
      <c r="G42" s="440"/>
      <c r="H42" s="389">
        <v>5</v>
      </c>
      <c r="I42" s="389"/>
      <c r="J42" s="389"/>
      <c r="K42" s="389">
        <v>6</v>
      </c>
      <c r="L42" s="389"/>
      <c r="M42" s="441">
        <v>7</v>
      </c>
      <c r="N42" s="442"/>
      <c r="O42" s="443"/>
    </row>
    <row r="43" spans="1:15" ht="30" customHeight="1">
      <c r="A43" s="310"/>
      <c r="B43" s="425"/>
      <c r="C43" s="425"/>
      <c r="D43" s="436"/>
      <c r="E43" s="436"/>
      <c r="F43" s="437"/>
      <c r="G43" s="437"/>
      <c r="H43" s="391"/>
      <c r="I43" s="391"/>
      <c r="J43" s="391"/>
      <c r="K43" s="438">
        <v>0</v>
      </c>
      <c r="L43" s="439"/>
      <c r="M43" s="425"/>
      <c r="N43" s="425"/>
      <c r="O43" s="425"/>
    </row>
    <row r="44" spans="1:15" ht="30" customHeight="1">
      <c r="A44" s="310"/>
      <c r="B44" s="425"/>
      <c r="C44" s="425"/>
      <c r="D44" s="436"/>
      <c r="E44" s="436"/>
      <c r="F44" s="437"/>
      <c r="G44" s="437"/>
      <c r="H44" s="391"/>
      <c r="I44" s="391"/>
      <c r="J44" s="391"/>
      <c r="K44" s="438"/>
      <c r="L44" s="439"/>
      <c r="M44" s="425"/>
      <c r="N44" s="425"/>
      <c r="O44" s="425"/>
    </row>
    <row r="45" spans="1:15" ht="30" customHeight="1">
      <c r="A45" s="310"/>
      <c r="B45" s="425"/>
      <c r="C45" s="425"/>
      <c r="D45" s="436"/>
      <c r="E45" s="436"/>
      <c r="F45" s="437"/>
      <c r="G45" s="437"/>
      <c r="H45" s="391"/>
      <c r="I45" s="391"/>
      <c r="J45" s="391"/>
      <c r="K45" s="438"/>
      <c r="L45" s="439"/>
      <c r="M45" s="425"/>
      <c r="N45" s="425"/>
      <c r="O45" s="425"/>
    </row>
    <row r="46" spans="1:15" ht="34.5" customHeight="1">
      <c r="A46" s="227" t="s">
        <v>49</v>
      </c>
      <c r="B46" s="433" t="s">
        <v>30</v>
      </c>
      <c r="C46" s="433"/>
      <c r="D46" s="433" t="s">
        <v>30</v>
      </c>
      <c r="E46" s="433"/>
      <c r="F46" s="433" t="s">
        <v>30</v>
      </c>
      <c r="G46" s="433"/>
      <c r="H46" s="433"/>
      <c r="I46" s="433"/>
      <c r="J46" s="433"/>
      <c r="K46" s="434">
        <f>SUM(K43:K45)</f>
        <v>0</v>
      </c>
      <c r="L46" s="435"/>
      <c r="M46" s="423"/>
      <c r="N46" s="423"/>
      <c r="O46" s="423"/>
    </row>
    <row r="47" spans="1:15" ht="18" customHeight="1">
      <c r="A47" s="316"/>
      <c r="B47" s="295"/>
      <c r="C47" s="295"/>
      <c r="D47" s="295"/>
      <c r="E47" s="295"/>
      <c r="F47" s="295"/>
      <c r="G47" s="295"/>
      <c r="H47" s="295"/>
      <c r="I47" s="295"/>
      <c r="J47" s="295"/>
      <c r="K47" s="25"/>
      <c r="L47" s="25"/>
      <c r="M47" s="25"/>
      <c r="N47" s="25"/>
      <c r="O47" s="25"/>
    </row>
    <row r="48" spans="1:15" ht="20.100000000000001" customHeight="1">
      <c r="A48" s="432" t="s">
        <v>344</v>
      </c>
      <c r="B48" s="432"/>
      <c r="C48" s="432"/>
      <c r="D48" s="432"/>
      <c r="E48" s="432"/>
      <c r="F48" s="432"/>
      <c r="G48" s="432"/>
      <c r="H48" s="432"/>
      <c r="I48" s="432"/>
      <c r="J48" s="432"/>
      <c r="K48" s="432"/>
      <c r="L48" s="432"/>
      <c r="M48" s="432"/>
      <c r="N48" s="432"/>
      <c r="O48" s="432"/>
    </row>
    <row r="49" spans="1:15" ht="20.100000000000001" customHeight="1">
      <c r="A49" s="302"/>
      <c r="B49" s="302"/>
      <c r="C49" s="302"/>
      <c r="D49" s="302"/>
      <c r="E49" s="302"/>
      <c r="F49" s="302"/>
      <c r="G49" s="302"/>
      <c r="H49" s="302"/>
      <c r="I49" s="31"/>
      <c r="J49" s="32"/>
      <c r="K49" s="32"/>
      <c r="L49" s="32"/>
      <c r="M49" s="32"/>
      <c r="N49" s="32"/>
      <c r="O49" s="32"/>
    </row>
    <row r="50" spans="1:15" ht="52.5" customHeight="1">
      <c r="A50" s="391" t="s">
        <v>56</v>
      </c>
      <c r="B50" s="391"/>
      <c r="C50" s="391"/>
      <c r="D50" s="391" t="s">
        <v>542</v>
      </c>
      <c r="E50" s="391"/>
      <c r="F50" s="391"/>
      <c r="G50" s="391" t="s">
        <v>201</v>
      </c>
      <c r="H50" s="391"/>
      <c r="I50" s="391"/>
      <c r="J50" s="391" t="s">
        <v>199</v>
      </c>
      <c r="K50" s="391"/>
      <c r="L50" s="391"/>
      <c r="M50" s="391" t="s">
        <v>543</v>
      </c>
      <c r="N50" s="391"/>
      <c r="O50" s="391"/>
    </row>
    <row r="51" spans="1:15" ht="20.100000000000001" customHeight="1">
      <c r="A51" s="391">
        <v>1</v>
      </c>
      <c r="B51" s="391"/>
      <c r="C51" s="391"/>
      <c r="D51" s="391">
        <v>2</v>
      </c>
      <c r="E51" s="391"/>
      <c r="F51" s="391"/>
      <c r="G51" s="391">
        <v>3</v>
      </c>
      <c r="H51" s="391"/>
      <c r="I51" s="391"/>
      <c r="J51" s="389">
        <v>4</v>
      </c>
      <c r="K51" s="389"/>
      <c r="L51" s="389"/>
      <c r="M51" s="389">
        <v>5</v>
      </c>
      <c r="N51" s="389"/>
      <c r="O51" s="389"/>
    </row>
    <row r="52" spans="1:15" ht="30.75" customHeight="1">
      <c r="A52" s="424" t="s">
        <v>183</v>
      </c>
      <c r="B52" s="424"/>
      <c r="C52" s="424"/>
      <c r="D52" s="425">
        <v>0</v>
      </c>
      <c r="E52" s="425"/>
      <c r="F52" s="425"/>
      <c r="G52" s="425">
        <v>0</v>
      </c>
      <c r="H52" s="425"/>
      <c r="I52" s="425"/>
      <c r="J52" s="425">
        <v>0</v>
      </c>
      <c r="K52" s="425"/>
      <c r="L52" s="425"/>
      <c r="M52" s="425">
        <v>0</v>
      </c>
      <c r="N52" s="425"/>
      <c r="O52" s="425"/>
    </row>
    <row r="53" spans="1:15" ht="27.75" customHeight="1">
      <c r="A53" s="424" t="s">
        <v>84</v>
      </c>
      <c r="B53" s="424"/>
      <c r="C53" s="424"/>
      <c r="D53" s="425"/>
      <c r="E53" s="425"/>
      <c r="F53" s="425"/>
      <c r="G53" s="425"/>
      <c r="H53" s="425"/>
      <c r="I53" s="425"/>
      <c r="J53" s="425"/>
      <c r="K53" s="425"/>
      <c r="L53" s="425"/>
      <c r="M53" s="425"/>
      <c r="N53" s="425"/>
      <c r="O53" s="425"/>
    </row>
    <row r="54" spans="1:15" ht="21" customHeight="1">
      <c r="A54" s="424"/>
      <c r="B54" s="424"/>
      <c r="C54" s="424"/>
      <c r="D54" s="429"/>
      <c r="E54" s="430"/>
      <c r="F54" s="431"/>
      <c r="G54" s="429"/>
      <c r="H54" s="430"/>
      <c r="I54" s="431"/>
      <c r="J54" s="429"/>
      <c r="K54" s="430"/>
      <c r="L54" s="431"/>
      <c r="M54" s="429"/>
      <c r="N54" s="430"/>
      <c r="O54" s="431"/>
    </row>
    <row r="55" spans="1:15" ht="28.5" customHeight="1">
      <c r="A55" s="424" t="s">
        <v>184</v>
      </c>
      <c r="B55" s="424"/>
      <c r="C55" s="424"/>
      <c r="D55" s="425">
        <v>0</v>
      </c>
      <c r="E55" s="425"/>
      <c r="F55" s="425"/>
      <c r="G55" s="425">
        <v>0</v>
      </c>
      <c r="H55" s="425"/>
      <c r="I55" s="425"/>
      <c r="J55" s="425">
        <v>0</v>
      </c>
      <c r="K55" s="425"/>
      <c r="L55" s="425"/>
      <c r="M55" s="425">
        <v>0</v>
      </c>
      <c r="N55" s="425"/>
      <c r="O55" s="425"/>
    </row>
    <row r="56" spans="1:15" ht="25.5" customHeight="1">
      <c r="A56" s="424" t="s">
        <v>390</v>
      </c>
      <c r="B56" s="424"/>
      <c r="C56" s="424"/>
      <c r="D56" s="425"/>
      <c r="E56" s="425"/>
      <c r="F56" s="425"/>
      <c r="G56" s="425"/>
      <c r="H56" s="425"/>
      <c r="I56" s="425"/>
      <c r="J56" s="425"/>
      <c r="K56" s="425"/>
      <c r="L56" s="425"/>
      <c r="M56" s="425"/>
      <c r="N56" s="425"/>
      <c r="O56" s="425"/>
    </row>
    <row r="57" spans="1:15" ht="20.100000000000001" customHeight="1">
      <c r="A57" s="424"/>
      <c r="B57" s="424"/>
      <c r="C57" s="424"/>
      <c r="D57" s="429"/>
      <c r="E57" s="430"/>
      <c r="F57" s="431"/>
      <c r="G57" s="429"/>
      <c r="H57" s="430"/>
      <c r="I57" s="431"/>
      <c r="J57" s="429"/>
      <c r="K57" s="430"/>
      <c r="L57" s="431"/>
      <c r="M57" s="429"/>
      <c r="N57" s="430"/>
      <c r="O57" s="431"/>
    </row>
    <row r="58" spans="1:15" ht="30" customHeight="1">
      <c r="A58" s="424" t="s">
        <v>185</v>
      </c>
      <c r="B58" s="424"/>
      <c r="C58" s="424"/>
      <c r="D58" s="425">
        <v>0</v>
      </c>
      <c r="E58" s="425"/>
      <c r="F58" s="425"/>
      <c r="G58" s="425">
        <v>0</v>
      </c>
      <c r="H58" s="425"/>
      <c r="I58" s="425"/>
      <c r="J58" s="425">
        <v>0</v>
      </c>
      <c r="K58" s="425"/>
      <c r="L58" s="425"/>
      <c r="M58" s="425">
        <v>0</v>
      </c>
      <c r="N58" s="425"/>
      <c r="O58" s="425"/>
    </row>
    <row r="59" spans="1:15" ht="29.25" customHeight="1">
      <c r="A59" s="424" t="s">
        <v>84</v>
      </c>
      <c r="B59" s="424"/>
      <c r="C59" s="424"/>
      <c r="D59" s="425"/>
      <c r="E59" s="425"/>
      <c r="F59" s="425"/>
      <c r="G59" s="425"/>
      <c r="H59" s="425"/>
      <c r="I59" s="425"/>
      <c r="J59" s="425"/>
      <c r="K59" s="425"/>
      <c r="L59" s="425"/>
      <c r="M59" s="425"/>
      <c r="N59" s="425"/>
      <c r="O59" s="425"/>
    </row>
    <row r="60" spans="1:15" ht="26.25" customHeight="1">
      <c r="A60" s="426"/>
      <c r="B60" s="427"/>
      <c r="C60" s="428"/>
      <c r="D60" s="425"/>
      <c r="E60" s="425"/>
      <c r="F60" s="425"/>
      <c r="G60" s="425"/>
      <c r="H60" s="425"/>
      <c r="I60" s="425"/>
      <c r="J60" s="425"/>
      <c r="K60" s="425"/>
      <c r="L60" s="425"/>
      <c r="M60" s="425"/>
      <c r="N60" s="425"/>
      <c r="O60" s="425"/>
    </row>
    <row r="61" spans="1:15" ht="30" customHeight="1">
      <c r="A61" s="420" t="s">
        <v>49</v>
      </c>
      <c r="B61" s="421"/>
      <c r="C61" s="422"/>
      <c r="D61" s="423">
        <f>SUM(D52,D55,D58)</f>
        <v>0</v>
      </c>
      <c r="E61" s="423"/>
      <c r="F61" s="423"/>
      <c r="G61" s="423">
        <f>SUM(G52,G55,G58)</f>
        <v>0</v>
      </c>
      <c r="H61" s="423"/>
      <c r="I61" s="423"/>
      <c r="J61" s="423">
        <f>SUM(J52,J55,J58)</f>
        <v>0</v>
      </c>
      <c r="K61" s="423"/>
      <c r="L61" s="423"/>
      <c r="M61" s="423">
        <f>D61+G61-J61</f>
        <v>0</v>
      </c>
      <c r="N61" s="423"/>
      <c r="O61" s="423"/>
    </row>
    <row r="62" spans="1:15" ht="20.100000000000001" customHeight="1">
      <c r="A62" s="17"/>
      <c r="B62" s="19"/>
      <c r="C62" s="20"/>
      <c r="D62" s="20"/>
      <c r="E62" s="20"/>
      <c r="F62" s="17"/>
      <c r="G62" s="17"/>
      <c r="H62" s="17"/>
      <c r="I62" s="17"/>
      <c r="J62" s="17"/>
      <c r="K62" s="17"/>
      <c r="L62" s="17"/>
      <c r="M62" s="17"/>
      <c r="N62" s="17"/>
      <c r="O62" s="17"/>
    </row>
    <row r="63" spans="1:15" ht="63.9" customHeight="1">
      <c r="A63" s="17"/>
      <c r="B63" s="19"/>
      <c r="C63" s="20"/>
      <c r="D63" s="20"/>
      <c r="E63" s="20"/>
      <c r="F63" s="17"/>
      <c r="G63" s="17"/>
      <c r="H63" s="17"/>
      <c r="I63" s="17"/>
      <c r="J63" s="17"/>
      <c r="K63" s="17"/>
      <c r="L63" s="17"/>
      <c r="M63" s="17"/>
      <c r="N63" s="17"/>
      <c r="O63" s="17"/>
    </row>
    <row r="64" spans="1:15" ht="18" customHeight="1">
      <c r="A64" s="17"/>
      <c r="B64" s="19"/>
      <c r="C64" s="20"/>
      <c r="D64" s="20"/>
      <c r="E64" s="20"/>
      <c r="F64" s="17"/>
      <c r="G64" s="17"/>
      <c r="H64" s="17"/>
      <c r="I64" s="17"/>
      <c r="J64" s="17"/>
      <c r="K64" s="17"/>
      <c r="L64" s="17"/>
      <c r="M64" s="17"/>
      <c r="N64" s="17"/>
      <c r="O64" s="17"/>
    </row>
    <row r="65" spans="1:15" ht="20.100000000000001" customHeight="1">
      <c r="A65" s="17"/>
      <c r="B65" s="19"/>
      <c r="C65" s="20"/>
      <c r="D65" s="20"/>
      <c r="E65" s="20"/>
      <c r="F65" s="17"/>
      <c r="G65" s="17"/>
      <c r="H65" s="17"/>
      <c r="I65" s="17"/>
      <c r="J65" s="17"/>
      <c r="K65" s="17"/>
      <c r="L65" s="17"/>
      <c r="M65" s="17"/>
      <c r="N65" s="17"/>
      <c r="O65" s="17"/>
    </row>
    <row r="66" spans="1:15" ht="20.100000000000001" customHeight="1">
      <c r="A66" s="17"/>
      <c r="B66" s="19"/>
      <c r="C66" s="20"/>
      <c r="D66" s="20"/>
      <c r="E66" s="20"/>
      <c r="F66" s="17"/>
      <c r="G66" s="17"/>
      <c r="H66" s="17"/>
      <c r="I66" s="17"/>
      <c r="J66" s="17"/>
      <c r="K66" s="17"/>
      <c r="L66" s="17"/>
      <c r="M66" s="17"/>
      <c r="N66" s="17"/>
      <c r="O66" s="17"/>
    </row>
    <row r="67" spans="1:15" ht="20.100000000000001" customHeight="1">
      <c r="A67" s="17"/>
      <c r="B67" s="19"/>
      <c r="C67" s="20"/>
      <c r="D67" s="20"/>
      <c r="E67" s="20"/>
      <c r="F67" s="17"/>
      <c r="G67" s="17"/>
      <c r="H67" s="17"/>
      <c r="I67" s="17"/>
      <c r="J67" s="17"/>
      <c r="K67" s="17"/>
      <c r="L67" s="17"/>
      <c r="M67" s="17"/>
      <c r="N67" s="17"/>
      <c r="O67" s="17"/>
    </row>
    <row r="68" spans="1:15" ht="20.100000000000001" customHeight="1">
      <c r="A68" s="17"/>
      <c r="B68" s="19"/>
      <c r="C68" s="20"/>
      <c r="D68" s="20"/>
      <c r="E68" s="20"/>
      <c r="F68" s="17"/>
      <c r="G68" s="17"/>
      <c r="H68" s="17"/>
      <c r="I68" s="17"/>
      <c r="J68" s="17"/>
      <c r="K68" s="17"/>
      <c r="L68" s="17"/>
      <c r="M68" s="17"/>
      <c r="N68" s="17"/>
      <c r="O68" s="17"/>
    </row>
    <row r="69" spans="1:15" ht="20.100000000000001" customHeight="1">
      <c r="A69" s="17"/>
      <c r="B69" s="19"/>
      <c r="C69" s="20"/>
      <c r="D69" s="20"/>
      <c r="E69" s="20"/>
      <c r="F69" s="17"/>
      <c r="G69" s="17"/>
      <c r="H69" s="17"/>
      <c r="I69" s="17"/>
      <c r="J69" s="17"/>
      <c r="K69" s="17"/>
      <c r="L69" s="17"/>
      <c r="M69" s="17"/>
      <c r="N69" s="17"/>
      <c r="O69" s="17"/>
    </row>
    <row r="70" spans="1:15" ht="20.100000000000001" customHeight="1">
      <c r="A70" s="17"/>
      <c r="B70" s="19"/>
      <c r="C70" s="20"/>
      <c r="D70" s="20"/>
      <c r="E70" s="20"/>
      <c r="F70" s="17"/>
      <c r="G70" s="17"/>
      <c r="H70" s="17"/>
      <c r="I70" s="17"/>
      <c r="J70" s="17"/>
      <c r="K70" s="17"/>
      <c r="L70" s="17"/>
      <c r="M70" s="17"/>
      <c r="N70" s="17"/>
      <c r="O70" s="17"/>
    </row>
    <row r="71" spans="1:15" ht="20.100000000000001" customHeight="1">
      <c r="C71" s="8"/>
      <c r="D71" s="8"/>
      <c r="E71" s="8"/>
    </row>
    <row r="72" spans="1:15" ht="20.100000000000001" customHeight="1">
      <c r="C72" s="8"/>
      <c r="D72" s="8"/>
      <c r="E72" s="8"/>
    </row>
    <row r="73" spans="1:15" ht="20.100000000000001" customHeight="1">
      <c r="C73" s="8"/>
      <c r="D73" s="8"/>
      <c r="E73" s="8"/>
    </row>
    <row r="74" spans="1:15" ht="20.100000000000001" customHeight="1">
      <c r="C74" s="8"/>
      <c r="D74" s="8"/>
      <c r="E74" s="8"/>
    </row>
    <row r="75" spans="1:15">
      <c r="C75" s="8"/>
      <c r="D75" s="8"/>
      <c r="E75" s="8"/>
    </row>
  </sheetData>
  <mergeCells count="238">
    <mergeCell ref="A2:O2"/>
    <mergeCell ref="A3:O3"/>
    <mergeCell ref="A4:O4"/>
    <mergeCell ref="A5:O5"/>
    <mergeCell ref="A6:O6"/>
    <mergeCell ref="A7:O7"/>
    <mergeCell ref="N8:O8"/>
    <mergeCell ref="A9:C9"/>
    <mergeCell ref="D9:E9"/>
    <mergeCell ref="F9:G9"/>
    <mergeCell ref="H9:I9"/>
    <mergeCell ref="J9:K9"/>
    <mergeCell ref="L9:M9"/>
    <mergeCell ref="N9:O9"/>
    <mergeCell ref="A8:C8"/>
    <mergeCell ref="D8:E8"/>
    <mergeCell ref="F8:G8"/>
    <mergeCell ref="H8:I8"/>
    <mergeCell ref="J8:K8"/>
    <mergeCell ref="L8:M8"/>
    <mergeCell ref="N10:O10"/>
    <mergeCell ref="A11:C11"/>
    <mergeCell ref="D11:E11"/>
    <mergeCell ref="F11:G11"/>
    <mergeCell ref="H11:I11"/>
    <mergeCell ref="J11:K11"/>
    <mergeCell ref="L11:M11"/>
    <mergeCell ref="N11:O11"/>
    <mergeCell ref="A10:C10"/>
    <mergeCell ref="D10:E10"/>
    <mergeCell ref="F10:G10"/>
    <mergeCell ref="H10:I10"/>
    <mergeCell ref="J10:K10"/>
    <mergeCell ref="L10:M10"/>
    <mergeCell ref="N12:O12"/>
    <mergeCell ref="A13:C13"/>
    <mergeCell ref="D13:E13"/>
    <mergeCell ref="F13:G13"/>
    <mergeCell ref="H13:I13"/>
    <mergeCell ref="J13:K13"/>
    <mergeCell ref="L13:M13"/>
    <mergeCell ref="N13:O13"/>
    <mergeCell ref="A12:C12"/>
    <mergeCell ref="D12:E12"/>
    <mergeCell ref="F12:G12"/>
    <mergeCell ref="H12:I12"/>
    <mergeCell ref="J12:K12"/>
    <mergeCell ref="L12:M12"/>
    <mergeCell ref="N14:O14"/>
    <mergeCell ref="A15:C15"/>
    <mergeCell ref="D15:E15"/>
    <mergeCell ref="F15:G15"/>
    <mergeCell ref="H15:I15"/>
    <mergeCell ref="J15:K15"/>
    <mergeCell ref="L15:M15"/>
    <mergeCell ref="N15:O15"/>
    <mergeCell ref="A14:C14"/>
    <mergeCell ref="D14:E14"/>
    <mergeCell ref="F14:G14"/>
    <mergeCell ref="H14:I14"/>
    <mergeCell ref="J14:K14"/>
    <mergeCell ref="L14:M14"/>
    <mergeCell ref="N16:O16"/>
    <mergeCell ref="A17:C17"/>
    <mergeCell ref="D17:E17"/>
    <mergeCell ref="F17:G17"/>
    <mergeCell ref="H17:I17"/>
    <mergeCell ref="J17:K17"/>
    <mergeCell ref="L17:M17"/>
    <mergeCell ref="N17:O17"/>
    <mergeCell ref="A16:C16"/>
    <mergeCell ref="D16:E16"/>
    <mergeCell ref="F16:G16"/>
    <mergeCell ref="H16:I16"/>
    <mergeCell ref="J16:K16"/>
    <mergeCell ref="L16:M16"/>
    <mergeCell ref="N18:O18"/>
    <mergeCell ref="A19:C19"/>
    <mergeCell ref="D19:E19"/>
    <mergeCell ref="F19:G19"/>
    <mergeCell ref="H19:I19"/>
    <mergeCell ref="J19:K19"/>
    <mergeCell ref="L19:M19"/>
    <mergeCell ref="N19:O19"/>
    <mergeCell ref="A18:C18"/>
    <mergeCell ref="D18:E18"/>
    <mergeCell ref="F18:G18"/>
    <mergeCell ref="H18:I18"/>
    <mergeCell ref="J18:K18"/>
    <mergeCell ref="L18:M18"/>
    <mergeCell ref="N20:O20"/>
    <mergeCell ref="A21:C21"/>
    <mergeCell ref="D21:E21"/>
    <mergeCell ref="F21:G21"/>
    <mergeCell ref="H21:I21"/>
    <mergeCell ref="J21:K21"/>
    <mergeCell ref="L21:M21"/>
    <mergeCell ref="N21:O21"/>
    <mergeCell ref="A20:C20"/>
    <mergeCell ref="D20:E20"/>
    <mergeCell ref="F20:G20"/>
    <mergeCell ref="H20:I20"/>
    <mergeCell ref="J20:K20"/>
    <mergeCell ref="L20:M20"/>
    <mergeCell ref="N22:O22"/>
    <mergeCell ref="A23:C23"/>
    <mergeCell ref="D23:E23"/>
    <mergeCell ref="F23:G23"/>
    <mergeCell ref="H23:I23"/>
    <mergeCell ref="J23:K23"/>
    <mergeCell ref="L23:M23"/>
    <mergeCell ref="N23:O23"/>
    <mergeCell ref="A22:C22"/>
    <mergeCell ref="D22:E22"/>
    <mergeCell ref="F22:G22"/>
    <mergeCell ref="H22:I22"/>
    <mergeCell ref="J22:K22"/>
    <mergeCell ref="L22:M22"/>
    <mergeCell ref="N24:O24"/>
    <mergeCell ref="A25:C25"/>
    <mergeCell ref="D25:E25"/>
    <mergeCell ref="F25:G25"/>
    <mergeCell ref="H25:I25"/>
    <mergeCell ref="J25:K25"/>
    <mergeCell ref="L25:M25"/>
    <mergeCell ref="N25:O25"/>
    <mergeCell ref="A24:C24"/>
    <mergeCell ref="D24:E24"/>
    <mergeCell ref="F24:G24"/>
    <mergeCell ref="H24:I24"/>
    <mergeCell ref="J24:K24"/>
    <mergeCell ref="L24:M24"/>
    <mergeCell ref="A39:O39"/>
    <mergeCell ref="B41:C41"/>
    <mergeCell ref="D41:E41"/>
    <mergeCell ref="F41:G41"/>
    <mergeCell ref="H41:J41"/>
    <mergeCell ref="K41:L41"/>
    <mergeCell ref="M41:O41"/>
    <mergeCell ref="A27:O27"/>
    <mergeCell ref="A30:J30"/>
    <mergeCell ref="A31:A32"/>
    <mergeCell ref="B31:C31"/>
    <mergeCell ref="D31:F31"/>
    <mergeCell ref="G31:I31"/>
    <mergeCell ref="J31:L31"/>
    <mergeCell ref="M31:O31"/>
    <mergeCell ref="B43:C43"/>
    <mergeCell ref="D43:E43"/>
    <mergeCell ref="F43:G43"/>
    <mergeCell ref="H43:J43"/>
    <mergeCell ref="K43:L43"/>
    <mergeCell ref="M43:O43"/>
    <mergeCell ref="B42:C42"/>
    <mergeCell ref="D42:E42"/>
    <mergeCell ref="F42:G42"/>
    <mergeCell ref="H42:J42"/>
    <mergeCell ref="K42:L42"/>
    <mergeCell ref="M42:O42"/>
    <mergeCell ref="B45:C45"/>
    <mergeCell ref="D45:E45"/>
    <mergeCell ref="F45:G45"/>
    <mergeCell ref="H45:J45"/>
    <mergeCell ref="K45:L45"/>
    <mergeCell ref="M45:O45"/>
    <mergeCell ref="B44:C44"/>
    <mergeCell ref="D44:E44"/>
    <mergeCell ref="F44:G44"/>
    <mergeCell ref="H44:J44"/>
    <mergeCell ref="K44:L44"/>
    <mergeCell ref="M44:O44"/>
    <mergeCell ref="A48:O48"/>
    <mergeCell ref="A50:C50"/>
    <mergeCell ref="D50:F50"/>
    <mergeCell ref="G50:I50"/>
    <mergeCell ref="J50:L50"/>
    <mergeCell ref="M50:O50"/>
    <mergeCell ref="B46:C46"/>
    <mergeCell ref="D46:E46"/>
    <mergeCell ref="F46:G46"/>
    <mergeCell ref="H46:J46"/>
    <mergeCell ref="K46:L46"/>
    <mergeCell ref="M46:O46"/>
    <mergeCell ref="A51:C51"/>
    <mergeCell ref="D51:F51"/>
    <mergeCell ref="G51:I51"/>
    <mergeCell ref="J51:L51"/>
    <mergeCell ref="M51:O51"/>
    <mergeCell ref="A52:C52"/>
    <mergeCell ref="D52:F52"/>
    <mergeCell ref="G52:I52"/>
    <mergeCell ref="J52:L52"/>
    <mergeCell ref="M52:O52"/>
    <mergeCell ref="A53:C53"/>
    <mergeCell ref="D53:F53"/>
    <mergeCell ref="G53:I53"/>
    <mergeCell ref="J53:L53"/>
    <mergeCell ref="M53:O53"/>
    <mergeCell ref="A54:C54"/>
    <mergeCell ref="D54:F54"/>
    <mergeCell ref="G54:I54"/>
    <mergeCell ref="J54:L54"/>
    <mergeCell ref="M54:O54"/>
    <mergeCell ref="A55:C55"/>
    <mergeCell ref="D55:F55"/>
    <mergeCell ref="G55:I55"/>
    <mergeCell ref="J55:L55"/>
    <mergeCell ref="M55:O55"/>
    <mergeCell ref="A56:C56"/>
    <mergeCell ref="D56:F56"/>
    <mergeCell ref="G56:I56"/>
    <mergeCell ref="J56:L56"/>
    <mergeCell ref="M56:O56"/>
    <mergeCell ref="A57:C57"/>
    <mergeCell ref="D57:F57"/>
    <mergeCell ref="G57:I57"/>
    <mergeCell ref="J57:L57"/>
    <mergeCell ref="M57:O57"/>
    <mergeCell ref="A58:C58"/>
    <mergeCell ref="D58:F58"/>
    <mergeCell ref="G58:I58"/>
    <mergeCell ref="J58:L58"/>
    <mergeCell ref="M58:O58"/>
    <mergeCell ref="A61:C61"/>
    <mergeCell ref="D61:F61"/>
    <mergeCell ref="G61:I61"/>
    <mergeCell ref="J61:L61"/>
    <mergeCell ref="M61:O61"/>
    <mergeCell ref="A59:C59"/>
    <mergeCell ref="D59:F59"/>
    <mergeCell ref="G59:I59"/>
    <mergeCell ref="J59:L59"/>
    <mergeCell ref="M59:O59"/>
    <mergeCell ref="A60:C60"/>
    <mergeCell ref="D60:F60"/>
    <mergeCell ref="G60:I60"/>
    <mergeCell ref="J60:L60"/>
    <mergeCell ref="M60:O60"/>
  </mergeCells>
  <pageMargins left="0.23622047244094491" right="0.15748031496062992" top="0.19685039370078741" bottom="0.19685039370078741" header="0.27559055118110237" footer="0.15748031496062992"/>
  <pageSetup paperSize="9" scale="49" orientation="landscape" horizontalDpi="1200" verticalDpi="1200" r:id="rId1"/>
  <headerFooter alignWithMargins="0"/>
  <rowBreaks count="1" manualBreakCount="1">
    <brk id="29" max="14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A1:AE72"/>
  <sheetViews>
    <sheetView view="pageBreakPreview" zoomScale="40" zoomScaleNormal="60" zoomScaleSheetLayoutView="40" workbookViewId="0">
      <selection sqref="A1:AE56"/>
    </sheetView>
  </sheetViews>
  <sheetFormatPr defaultColWidth="9.109375" defaultRowHeight="21"/>
  <cols>
    <col min="1" max="1" width="8.33203125" style="32" customWidth="1"/>
    <col min="2" max="2" width="26.109375" style="32" customWidth="1"/>
    <col min="3" max="5" width="11.33203125" style="32" customWidth="1"/>
    <col min="6" max="6" width="7" style="32" customWidth="1"/>
    <col min="7" max="7" width="10.21875" style="32" customWidth="1"/>
    <col min="8" max="10" width="11" style="32" customWidth="1"/>
    <col min="11" max="11" width="9" style="32" customWidth="1"/>
    <col min="12" max="12" width="13.6640625" style="32" customWidth="1"/>
    <col min="13" max="13" width="12.33203125" style="32" customWidth="1"/>
    <col min="14" max="14" width="14.44140625" style="32" customWidth="1"/>
    <col min="15" max="15" width="13.21875" style="32" customWidth="1"/>
    <col min="16" max="16" width="11" style="32" customWidth="1"/>
    <col min="17" max="17" width="15.88671875" style="32" customWidth="1"/>
    <col min="18" max="21" width="11" style="32" customWidth="1"/>
    <col min="22" max="22" width="15" style="32" customWidth="1"/>
    <col min="23" max="26" width="11" style="32" customWidth="1"/>
    <col min="27" max="27" width="14.6640625" style="32" customWidth="1"/>
    <col min="28" max="28" width="11" style="32" customWidth="1"/>
    <col min="29" max="29" width="13" style="32" customWidth="1"/>
    <col min="30" max="30" width="14.88671875" style="32" customWidth="1"/>
    <col min="31" max="31" width="11" style="32" customWidth="1"/>
    <col min="32" max="16384" width="9.109375" style="32"/>
  </cols>
  <sheetData>
    <row r="1" spans="1:31">
      <c r="A1" s="295"/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Q1" s="266"/>
      <c r="R1" s="266"/>
      <c r="S1" s="266"/>
      <c r="T1" s="266"/>
      <c r="U1" s="266"/>
      <c r="AB1" s="533" t="s">
        <v>349</v>
      </c>
      <c r="AC1" s="534"/>
      <c r="AD1" s="534"/>
      <c r="AE1" s="534"/>
    </row>
    <row r="2" spans="1:31" ht="18.75" customHeight="1">
      <c r="B2" s="46" t="s">
        <v>345</v>
      </c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W2" s="304"/>
      <c r="X2" s="304"/>
      <c r="Y2" s="304"/>
      <c r="Z2" s="304"/>
      <c r="AA2" s="304"/>
      <c r="AB2" s="304"/>
      <c r="AC2" s="304"/>
      <c r="AD2" s="304"/>
      <c r="AE2" s="304"/>
    </row>
    <row r="3" spans="1:31" ht="31.5" customHeight="1">
      <c r="A3" s="311"/>
      <c r="B3" s="311"/>
      <c r="C3" s="311"/>
      <c r="D3" s="311"/>
      <c r="E3" s="311"/>
      <c r="F3" s="311"/>
      <c r="G3" s="311"/>
      <c r="H3" s="311"/>
      <c r="I3" s="311"/>
      <c r="J3" s="311"/>
      <c r="K3" s="311"/>
      <c r="L3" s="311"/>
      <c r="M3" s="311"/>
      <c r="N3" s="311"/>
      <c r="O3" s="311"/>
      <c r="P3" s="311"/>
      <c r="Q3" s="311"/>
      <c r="R3" s="311"/>
      <c r="S3" s="311"/>
      <c r="T3" s="304"/>
      <c r="U3" s="304"/>
      <c r="V3" s="304"/>
      <c r="W3" s="304"/>
      <c r="X3" s="304"/>
      <c r="Y3" s="304"/>
      <c r="Z3" s="304"/>
      <c r="AA3" s="304"/>
      <c r="AB3" s="304"/>
      <c r="AC3" s="304"/>
      <c r="AD3" s="535" t="s">
        <v>330</v>
      </c>
      <c r="AE3" s="536"/>
    </row>
    <row r="4" spans="1:31" ht="41.25" customHeight="1">
      <c r="A4" s="537" t="s">
        <v>46</v>
      </c>
      <c r="B4" s="537" t="s">
        <v>135</v>
      </c>
      <c r="C4" s="511" t="s">
        <v>136</v>
      </c>
      <c r="D4" s="512"/>
      <c r="E4" s="512"/>
      <c r="F4" s="513"/>
      <c r="G4" s="511" t="s">
        <v>196</v>
      </c>
      <c r="H4" s="512"/>
      <c r="I4" s="512"/>
      <c r="J4" s="512"/>
      <c r="K4" s="512"/>
      <c r="L4" s="512"/>
      <c r="M4" s="513"/>
      <c r="N4" s="444" t="s">
        <v>137</v>
      </c>
      <c r="O4" s="446"/>
      <c r="P4" s="446"/>
      <c r="Q4" s="446"/>
      <c r="R4" s="446"/>
      <c r="S4" s="446"/>
      <c r="T4" s="446"/>
      <c r="U4" s="446"/>
      <c r="V4" s="446"/>
      <c r="W4" s="446"/>
      <c r="X4" s="446"/>
      <c r="Y4" s="445"/>
      <c r="Z4" s="511" t="s">
        <v>529</v>
      </c>
      <c r="AA4" s="512"/>
      <c r="AB4" s="513"/>
      <c r="AC4" s="520" t="s">
        <v>530</v>
      </c>
      <c r="AD4" s="521"/>
      <c r="AE4" s="522"/>
    </row>
    <row r="5" spans="1:31" ht="53.25" customHeight="1">
      <c r="A5" s="538"/>
      <c r="B5" s="538"/>
      <c r="C5" s="517"/>
      <c r="D5" s="518"/>
      <c r="E5" s="518"/>
      <c r="F5" s="519"/>
      <c r="G5" s="517"/>
      <c r="H5" s="518"/>
      <c r="I5" s="518"/>
      <c r="J5" s="518"/>
      <c r="K5" s="518"/>
      <c r="L5" s="518"/>
      <c r="M5" s="519"/>
      <c r="N5" s="444" t="s">
        <v>526</v>
      </c>
      <c r="O5" s="446"/>
      <c r="P5" s="446"/>
      <c r="Q5" s="445"/>
      <c r="R5" s="444" t="s">
        <v>527</v>
      </c>
      <c r="S5" s="446"/>
      <c r="T5" s="446"/>
      <c r="U5" s="445"/>
      <c r="V5" s="444" t="s">
        <v>528</v>
      </c>
      <c r="W5" s="446"/>
      <c r="X5" s="446"/>
      <c r="Y5" s="445"/>
      <c r="Z5" s="518"/>
      <c r="AA5" s="518"/>
      <c r="AB5" s="519"/>
      <c r="AC5" s="526"/>
      <c r="AD5" s="527"/>
      <c r="AE5" s="528"/>
    </row>
    <row r="6" spans="1:31" ht="27" customHeight="1">
      <c r="A6" s="300">
        <v>1</v>
      </c>
      <c r="B6" s="267">
        <v>2</v>
      </c>
      <c r="C6" s="444">
        <v>3</v>
      </c>
      <c r="D6" s="446"/>
      <c r="E6" s="446"/>
      <c r="F6" s="445"/>
      <c r="G6" s="444">
        <v>4</v>
      </c>
      <c r="H6" s="446"/>
      <c r="I6" s="446"/>
      <c r="J6" s="446"/>
      <c r="K6" s="446"/>
      <c r="L6" s="446"/>
      <c r="M6" s="445"/>
      <c r="N6" s="441">
        <v>5</v>
      </c>
      <c r="O6" s="442"/>
      <c r="P6" s="442"/>
      <c r="Q6" s="443"/>
      <c r="R6" s="441">
        <v>6</v>
      </c>
      <c r="S6" s="442"/>
      <c r="T6" s="442"/>
      <c r="U6" s="443"/>
      <c r="V6" s="441">
        <v>7</v>
      </c>
      <c r="W6" s="442"/>
      <c r="X6" s="442"/>
      <c r="Y6" s="443"/>
      <c r="Z6" s="442">
        <v>8</v>
      </c>
      <c r="AA6" s="442"/>
      <c r="AB6" s="443"/>
      <c r="AC6" s="441">
        <v>9</v>
      </c>
      <c r="AD6" s="442"/>
      <c r="AE6" s="443"/>
    </row>
    <row r="7" spans="1:31">
      <c r="A7" s="300"/>
      <c r="B7" s="267" t="s">
        <v>477</v>
      </c>
      <c r="C7" s="444">
        <v>2021</v>
      </c>
      <c r="D7" s="446"/>
      <c r="E7" s="446"/>
      <c r="F7" s="445"/>
      <c r="G7" s="505" t="s">
        <v>478</v>
      </c>
      <c r="H7" s="506"/>
      <c r="I7" s="506"/>
      <c r="J7" s="506"/>
      <c r="K7" s="506"/>
      <c r="L7" s="506"/>
      <c r="M7" s="507"/>
      <c r="N7" s="438">
        <v>51</v>
      </c>
      <c r="O7" s="532"/>
      <c r="P7" s="532"/>
      <c r="Q7" s="439"/>
      <c r="R7" s="438">
        <v>30</v>
      </c>
      <c r="S7" s="532"/>
      <c r="T7" s="532"/>
      <c r="U7" s="439"/>
      <c r="V7" s="438"/>
      <c r="W7" s="532"/>
      <c r="X7" s="532"/>
      <c r="Y7" s="439"/>
      <c r="Z7" s="459">
        <v>58.8</v>
      </c>
      <c r="AA7" s="459"/>
      <c r="AB7" s="452"/>
      <c r="AC7" s="451">
        <v>78.099999999999994</v>
      </c>
      <c r="AD7" s="459"/>
      <c r="AE7" s="452"/>
    </row>
    <row r="8" spans="1:31" ht="43.5" customHeight="1">
      <c r="A8" s="529" t="s">
        <v>49</v>
      </c>
      <c r="B8" s="530"/>
      <c r="C8" s="444"/>
      <c r="D8" s="446"/>
      <c r="E8" s="446"/>
      <c r="F8" s="445"/>
      <c r="G8" s="505"/>
      <c r="H8" s="506"/>
      <c r="I8" s="506"/>
      <c r="J8" s="506"/>
      <c r="K8" s="506"/>
      <c r="L8" s="506"/>
      <c r="M8" s="507"/>
      <c r="N8" s="434">
        <f>SUM(N7:N7)</f>
        <v>51</v>
      </c>
      <c r="O8" s="531"/>
      <c r="P8" s="531"/>
      <c r="Q8" s="435"/>
      <c r="R8" s="434">
        <f>SUM(R7:R7)</f>
        <v>30</v>
      </c>
      <c r="S8" s="531"/>
      <c r="T8" s="531"/>
      <c r="U8" s="435"/>
      <c r="V8" s="438">
        <f>SUM(V7:V7)</f>
        <v>0</v>
      </c>
      <c r="W8" s="532"/>
      <c r="X8" s="532"/>
      <c r="Y8" s="439"/>
      <c r="Z8" s="459">
        <f>(V8/R8)*100</f>
        <v>0</v>
      </c>
      <c r="AA8" s="459"/>
      <c r="AB8" s="452"/>
      <c r="AC8" s="451">
        <f>(V8/N8)*100</f>
        <v>0</v>
      </c>
      <c r="AD8" s="459"/>
      <c r="AE8" s="452"/>
    </row>
    <row r="9" spans="1:31" ht="18.75" customHeight="1">
      <c r="A9" s="231"/>
      <c r="B9" s="231"/>
      <c r="C9" s="231"/>
      <c r="D9" s="231"/>
      <c r="E9" s="231"/>
      <c r="F9" s="231"/>
      <c r="G9" s="231"/>
      <c r="H9" s="231"/>
      <c r="I9" s="231"/>
      <c r="J9" s="231"/>
      <c r="K9" s="231"/>
      <c r="L9" s="231"/>
      <c r="M9" s="230"/>
      <c r="N9" s="230"/>
      <c r="O9" s="230"/>
      <c r="P9" s="230"/>
      <c r="Q9" s="268"/>
      <c r="R9" s="268"/>
      <c r="S9" s="268"/>
      <c r="T9" s="268"/>
      <c r="U9" s="268"/>
      <c r="V9" s="268"/>
      <c r="W9" s="269"/>
      <c r="X9" s="269"/>
      <c r="Y9" s="269"/>
      <c r="Z9" s="269"/>
      <c r="AA9" s="269"/>
      <c r="AB9" s="269"/>
      <c r="AC9" s="269"/>
      <c r="AD9" s="269"/>
      <c r="AE9" s="269"/>
    </row>
    <row r="10" spans="1:31" s="46" customFormat="1" ht="18.75" customHeight="1">
      <c r="B10" s="46" t="s">
        <v>346</v>
      </c>
    </row>
    <row r="11" spans="1:31" s="46" customFormat="1" ht="28.5" customHeight="1">
      <c r="AD11" s="46" t="s">
        <v>330</v>
      </c>
    </row>
    <row r="12" spans="1:31" ht="39.75" customHeight="1">
      <c r="A12" s="409" t="s">
        <v>46</v>
      </c>
      <c r="B12" s="409" t="s">
        <v>138</v>
      </c>
      <c r="C12" s="391" t="s">
        <v>135</v>
      </c>
      <c r="D12" s="391"/>
      <c r="E12" s="391"/>
      <c r="F12" s="391"/>
      <c r="G12" s="511" t="s">
        <v>196</v>
      </c>
      <c r="H12" s="512"/>
      <c r="I12" s="512"/>
      <c r="J12" s="512"/>
      <c r="K12" s="512"/>
      <c r="L12" s="512"/>
      <c r="M12" s="513"/>
      <c r="N12" s="511" t="s">
        <v>139</v>
      </c>
      <c r="O12" s="512"/>
      <c r="P12" s="513"/>
      <c r="Q12" s="511" t="s">
        <v>137</v>
      </c>
      <c r="R12" s="512"/>
      <c r="S12" s="512"/>
      <c r="T12" s="512"/>
      <c r="U12" s="512"/>
      <c r="V12" s="512"/>
      <c r="W12" s="512"/>
      <c r="X12" s="512"/>
      <c r="Y12" s="513"/>
      <c r="Z12" s="520" t="s">
        <v>529</v>
      </c>
      <c r="AA12" s="521"/>
      <c r="AB12" s="522"/>
      <c r="AC12" s="520" t="s">
        <v>530</v>
      </c>
      <c r="AD12" s="521"/>
      <c r="AE12" s="522"/>
    </row>
    <row r="13" spans="1:31" ht="18.75" customHeight="1">
      <c r="A13" s="409"/>
      <c r="B13" s="409"/>
      <c r="C13" s="391"/>
      <c r="D13" s="391"/>
      <c r="E13" s="391"/>
      <c r="F13" s="391"/>
      <c r="G13" s="514"/>
      <c r="H13" s="515"/>
      <c r="I13" s="515"/>
      <c r="J13" s="515"/>
      <c r="K13" s="515"/>
      <c r="L13" s="515"/>
      <c r="M13" s="516"/>
      <c r="N13" s="514"/>
      <c r="O13" s="515"/>
      <c r="P13" s="516"/>
      <c r="Q13" s="391" t="s">
        <v>526</v>
      </c>
      <c r="R13" s="391"/>
      <c r="S13" s="391"/>
      <c r="T13" s="391" t="s">
        <v>531</v>
      </c>
      <c r="U13" s="391"/>
      <c r="V13" s="391"/>
      <c r="W13" s="391" t="s">
        <v>532</v>
      </c>
      <c r="X13" s="391"/>
      <c r="Y13" s="391"/>
      <c r="Z13" s="523"/>
      <c r="AA13" s="524"/>
      <c r="AB13" s="525"/>
      <c r="AC13" s="523"/>
      <c r="AD13" s="524"/>
      <c r="AE13" s="525"/>
    </row>
    <row r="14" spans="1:31" ht="56.25" customHeight="1">
      <c r="A14" s="409"/>
      <c r="B14" s="409"/>
      <c r="C14" s="391"/>
      <c r="D14" s="391"/>
      <c r="E14" s="391"/>
      <c r="F14" s="391"/>
      <c r="G14" s="517"/>
      <c r="H14" s="518"/>
      <c r="I14" s="518"/>
      <c r="J14" s="518"/>
      <c r="K14" s="518"/>
      <c r="L14" s="518"/>
      <c r="M14" s="519"/>
      <c r="N14" s="517"/>
      <c r="O14" s="518"/>
      <c r="P14" s="519"/>
      <c r="Q14" s="391"/>
      <c r="R14" s="391"/>
      <c r="S14" s="391"/>
      <c r="T14" s="391"/>
      <c r="U14" s="391"/>
      <c r="V14" s="391"/>
      <c r="W14" s="391"/>
      <c r="X14" s="391"/>
      <c r="Y14" s="391"/>
      <c r="Z14" s="526"/>
      <c r="AA14" s="527"/>
      <c r="AB14" s="528"/>
      <c r="AC14" s="526"/>
      <c r="AD14" s="527"/>
      <c r="AE14" s="528"/>
    </row>
    <row r="15" spans="1:31" ht="33" customHeight="1">
      <c r="A15" s="300">
        <v>1</v>
      </c>
      <c r="B15" s="300">
        <v>2</v>
      </c>
      <c r="C15" s="444">
        <v>3</v>
      </c>
      <c r="D15" s="446"/>
      <c r="E15" s="446"/>
      <c r="F15" s="445"/>
      <c r="G15" s="444">
        <v>4</v>
      </c>
      <c r="H15" s="446"/>
      <c r="I15" s="446"/>
      <c r="J15" s="446"/>
      <c r="K15" s="446"/>
      <c r="L15" s="446"/>
      <c r="M15" s="445"/>
      <c r="N15" s="444">
        <v>5</v>
      </c>
      <c r="O15" s="446"/>
      <c r="P15" s="445"/>
      <c r="Q15" s="444">
        <v>6</v>
      </c>
      <c r="R15" s="446"/>
      <c r="S15" s="445"/>
      <c r="T15" s="444">
        <v>7</v>
      </c>
      <c r="U15" s="446"/>
      <c r="V15" s="445"/>
      <c r="W15" s="444">
        <v>8</v>
      </c>
      <c r="X15" s="446"/>
      <c r="Y15" s="445"/>
      <c r="Z15" s="444">
        <v>9</v>
      </c>
      <c r="AA15" s="446"/>
      <c r="AB15" s="445"/>
      <c r="AC15" s="444">
        <v>10</v>
      </c>
      <c r="AD15" s="446"/>
      <c r="AE15" s="445"/>
    </row>
    <row r="16" spans="1:31" ht="30" customHeight="1">
      <c r="A16" s="270"/>
      <c r="B16" s="271"/>
      <c r="C16" s="424"/>
      <c r="D16" s="424"/>
      <c r="E16" s="424"/>
      <c r="F16" s="424"/>
      <c r="G16" s="505"/>
      <c r="H16" s="506"/>
      <c r="I16" s="506"/>
      <c r="J16" s="506"/>
      <c r="K16" s="506"/>
      <c r="L16" s="506"/>
      <c r="M16" s="507"/>
      <c r="N16" s="508"/>
      <c r="O16" s="509"/>
      <c r="P16" s="510"/>
      <c r="Q16" s="498"/>
      <c r="R16" s="499"/>
      <c r="S16" s="500"/>
      <c r="T16" s="498"/>
      <c r="U16" s="499"/>
      <c r="V16" s="500"/>
      <c r="W16" s="498"/>
      <c r="X16" s="499"/>
      <c r="Y16" s="500"/>
      <c r="Z16" s="501" t="e">
        <f>(W16/T16)*100</f>
        <v>#DIV/0!</v>
      </c>
      <c r="AA16" s="501"/>
      <c r="AB16" s="502"/>
      <c r="AC16" s="501" t="e">
        <f>(W16/Q16)*100</f>
        <v>#DIV/0!</v>
      </c>
      <c r="AD16" s="501"/>
      <c r="AE16" s="502"/>
    </row>
    <row r="17" spans="1:31" ht="30" customHeight="1">
      <c r="A17" s="503" t="s">
        <v>49</v>
      </c>
      <c r="B17" s="504"/>
      <c r="C17" s="424"/>
      <c r="D17" s="424"/>
      <c r="E17" s="424"/>
      <c r="F17" s="424"/>
      <c r="G17" s="505"/>
      <c r="H17" s="506"/>
      <c r="I17" s="506"/>
      <c r="J17" s="506"/>
      <c r="K17" s="506"/>
      <c r="L17" s="506"/>
      <c r="M17" s="507"/>
      <c r="N17" s="508"/>
      <c r="O17" s="509"/>
      <c r="P17" s="510"/>
      <c r="Q17" s="498">
        <f>SUM(Q16:Q16)</f>
        <v>0</v>
      </c>
      <c r="R17" s="499"/>
      <c r="S17" s="500"/>
      <c r="T17" s="498">
        <f>SUM(T16:T16)</f>
        <v>0</v>
      </c>
      <c r="U17" s="499"/>
      <c r="V17" s="500"/>
      <c r="W17" s="498">
        <f>SUM(W16:W16)</f>
        <v>0</v>
      </c>
      <c r="X17" s="499"/>
      <c r="Y17" s="500"/>
      <c r="Z17" s="501" t="e">
        <f>(W17/T17)*100</f>
        <v>#DIV/0!</v>
      </c>
      <c r="AA17" s="501"/>
      <c r="AB17" s="502"/>
      <c r="AC17" s="501" t="e">
        <f>(W17/Q17)*100</f>
        <v>#DIV/0!</v>
      </c>
      <c r="AD17" s="501"/>
      <c r="AE17" s="502"/>
    </row>
    <row r="18" spans="1:31">
      <c r="A18" s="295"/>
      <c r="B18" s="295"/>
      <c r="C18" s="295"/>
      <c r="D18" s="295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Q18" s="266"/>
      <c r="R18" s="266"/>
      <c r="S18" s="266"/>
      <c r="T18" s="266"/>
      <c r="U18" s="266"/>
      <c r="AE18" s="266"/>
    </row>
    <row r="19" spans="1:31">
      <c r="A19" s="295"/>
      <c r="B19" s="295"/>
      <c r="C19" s="295"/>
      <c r="D19" s="295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Q19" s="266"/>
      <c r="R19" s="266"/>
      <c r="S19" s="266"/>
      <c r="T19" s="266"/>
      <c r="U19" s="266"/>
      <c r="AE19" s="266"/>
    </row>
    <row r="20" spans="1:31" s="46" customFormat="1" ht="18.75" customHeight="1">
      <c r="B20" s="46" t="s">
        <v>533</v>
      </c>
    </row>
    <row r="21" spans="1:31">
      <c r="A21" s="272"/>
      <c r="B21" s="272"/>
      <c r="C21" s="272"/>
      <c r="D21" s="272"/>
      <c r="E21" s="272"/>
      <c r="F21" s="272"/>
      <c r="G21" s="272"/>
      <c r="H21" s="273"/>
      <c r="I21" s="273"/>
      <c r="J21" s="273"/>
      <c r="K21" s="273"/>
      <c r="L21" s="273"/>
      <c r="M21" s="273"/>
      <c r="N21" s="273"/>
      <c r="O21" s="273"/>
      <c r="P21" s="273"/>
      <c r="Q21" s="273"/>
      <c r="R21" s="273"/>
      <c r="S21" s="273"/>
      <c r="T21" s="273"/>
      <c r="U21" s="273"/>
      <c r="V21" s="272"/>
      <c r="AE21" s="266" t="s">
        <v>322</v>
      </c>
    </row>
    <row r="22" spans="1:31" ht="39" customHeight="1">
      <c r="A22" s="391" t="s">
        <v>46</v>
      </c>
      <c r="B22" s="391" t="s">
        <v>158</v>
      </c>
      <c r="C22" s="391"/>
      <c r="D22" s="391"/>
      <c r="E22" s="391"/>
      <c r="F22" s="391"/>
      <c r="G22" s="391" t="s">
        <v>48</v>
      </c>
      <c r="H22" s="391"/>
      <c r="I22" s="391"/>
      <c r="J22" s="391"/>
      <c r="K22" s="391"/>
      <c r="L22" s="391" t="s">
        <v>76</v>
      </c>
      <c r="M22" s="391"/>
      <c r="N22" s="391"/>
      <c r="O22" s="391"/>
      <c r="P22" s="391"/>
      <c r="Q22" s="391" t="s">
        <v>178</v>
      </c>
      <c r="R22" s="391"/>
      <c r="S22" s="391"/>
      <c r="T22" s="391"/>
      <c r="U22" s="391"/>
      <c r="V22" s="391" t="s">
        <v>99</v>
      </c>
      <c r="W22" s="391"/>
      <c r="X22" s="391"/>
      <c r="Y22" s="391"/>
      <c r="Z22" s="391"/>
      <c r="AA22" s="391" t="s">
        <v>49</v>
      </c>
      <c r="AB22" s="391"/>
      <c r="AC22" s="391"/>
      <c r="AD22" s="391"/>
      <c r="AE22" s="391"/>
    </row>
    <row r="23" spans="1:31" ht="36" customHeight="1">
      <c r="A23" s="391"/>
      <c r="B23" s="391"/>
      <c r="C23" s="391"/>
      <c r="D23" s="391"/>
      <c r="E23" s="391"/>
      <c r="F23" s="391"/>
      <c r="G23" s="391" t="s">
        <v>71</v>
      </c>
      <c r="H23" s="391" t="s">
        <v>78</v>
      </c>
      <c r="I23" s="391"/>
      <c r="J23" s="391"/>
      <c r="K23" s="391"/>
      <c r="L23" s="391" t="s">
        <v>71</v>
      </c>
      <c r="M23" s="391" t="s">
        <v>78</v>
      </c>
      <c r="N23" s="391"/>
      <c r="O23" s="391"/>
      <c r="P23" s="391"/>
      <c r="Q23" s="391" t="s">
        <v>71</v>
      </c>
      <c r="R23" s="391" t="s">
        <v>78</v>
      </c>
      <c r="S23" s="391"/>
      <c r="T23" s="391"/>
      <c r="U23" s="391"/>
      <c r="V23" s="391" t="s">
        <v>71</v>
      </c>
      <c r="W23" s="391" t="s">
        <v>78</v>
      </c>
      <c r="X23" s="391"/>
      <c r="Y23" s="391"/>
      <c r="Z23" s="391"/>
      <c r="AA23" s="391" t="s">
        <v>71</v>
      </c>
      <c r="AB23" s="391" t="s">
        <v>78</v>
      </c>
      <c r="AC23" s="391"/>
      <c r="AD23" s="391"/>
      <c r="AE23" s="391"/>
    </row>
    <row r="24" spans="1:31" ht="44.25" customHeight="1">
      <c r="A24" s="391"/>
      <c r="B24" s="391"/>
      <c r="C24" s="391"/>
      <c r="D24" s="391"/>
      <c r="E24" s="391"/>
      <c r="F24" s="391"/>
      <c r="G24" s="391"/>
      <c r="H24" s="299" t="s">
        <v>65</v>
      </c>
      <c r="I24" s="299" t="s">
        <v>66</v>
      </c>
      <c r="J24" s="299" t="s">
        <v>64</v>
      </c>
      <c r="K24" s="299" t="s">
        <v>63</v>
      </c>
      <c r="L24" s="391"/>
      <c r="M24" s="299" t="s">
        <v>65</v>
      </c>
      <c r="N24" s="299" t="s">
        <v>66</v>
      </c>
      <c r="O24" s="299" t="s">
        <v>64</v>
      </c>
      <c r="P24" s="299" t="s">
        <v>63</v>
      </c>
      <c r="Q24" s="391"/>
      <c r="R24" s="299" t="s">
        <v>65</v>
      </c>
      <c r="S24" s="299" t="s">
        <v>66</v>
      </c>
      <c r="T24" s="299" t="s">
        <v>64</v>
      </c>
      <c r="U24" s="299" t="s">
        <v>63</v>
      </c>
      <c r="V24" s="391"/>
      <c r="W24" s="299" t="s">
        <v>65</v>
      </c>
      <c r="X24" s="299" t="s">
        <v>66</v>
      </c>
      <c r="Y24" s="299" t="s">
        <v>64</v>
      </c>
      <c r="Z24" s="299" t="s">
        <v>63</v>
      </c>
      <c r="AA24" s="391"/>
      <c r="AB24" s="299" t="s">
        <v>65</v>
      </c>
      <c r="AC24" s="299" t="s">
        <v>66</v>
      </c>
      <c r="AD24" s="299" t="s">
        <v>64</v>
      </c>
      <c r="AE24" s="299" t="s">
        <v>63</v>
      </c>
    </row>
    <row r="25" spans="1:31" ht="30" customHeight="1">
      <c r="A25" s="299">
        <v>1</v>
      </c>
      <c r="B25" s="391">
        <v>2</v>
      </c>
      <c r="C25" s="391"/>
      <c r="D25" s="391"/>
      <c r="E25" s="391"/>
      <c r="F25" s="391"/>
      <c r="G25" s="299">
        <v>3</v>
      </c>
      <c r="H25" s="299">
        <v>4</v>
      </c>
      <c r="I25" s="299">
        <v>5</v>
      </c>
      <c r="J25" s="299">
        <v>6</v>
      </c>
      <c r="K25" s="299">
        <v>7</v>
      </c>
      <c r="L25" s="299">
        <v>8</v>
      </c>
      <c r="M25" s="299">
        <v>9</v>
      </c>
      <c r="N25" s="299">
        <v>10</v>
      </c>
      <c r="O25" s="299">
        <v>11</v>
      </c>
      <c r="P25" s="299">
        <v>12</v>
      </c>
      <c r="Q25" s="299">
        <v>13</v>
      </c>
      <c r="R25" s="299">
        <v>14</v>
      </c>
      <c r="S25" s="299">
        <v>15</v>
      </c>
      <c r="T25" s="299">
        <v>16</v>
      </c>
      <c r="U25" s="299">
        <v>17</v>
      </c>
      <c r="V25" s="297">
        <v>18</v>
      </c>
      <c r="W25" s="297">
        <v>19</v>
      </c>
      <c r="X25" s="297">
        <v>20</v>
      </c>
      <c r="Y25" s="297">
        <v>21</v>
      </c>
      <c r="Z25" s="297">
        <v>22</v>
      </c>
      <c r="AA25" s="297">
        <v>23</v>
      </c>
      <c r="AB25" s="297">
        <v>24</v>
      </c>
      <c r="AC25" s="297">
        <v>25</v>
      </c>
      <c r="AD25" s="297">
        <v>26</v>
      </c>
      <c r="AE25" s="297">
        <v>27</v>
      </c>
    </row>
    <row r="26" spans="1:31" ht="66" hidden="1" customHeight="1">
      <c r="A26" s="308">
        <v>1</v>
      </c>
      <c r="B26" s="495" t="s">
        <v>442</v>
      </c>
      <c r="C26" s="496"/>
      <c r="D26" s="496"/>
      <c r="E26" s="496"/>
      <c r="F26" s="497"/>
      <c r="G26" s="299"/>
      <c r="H26" s="299"/>
      <c r="I26" s="299"/>
      <c r="J26" s="299"/>
      <c r="K26" s="299"/>
      <c r="L26" s="299"/>
      <c r="M26" s="299"/>
      <c r="N26" s="299"/>
      <c r="O26" s="299"/>
      <c r="P26" s="299"/>
      <c r="Q26" s="299"/>
      <c r="R26" s="299"/>
      <c r="S26" s="299"/>
      <c r="T26" s="299"/>
      <c r="U26" s="299"/>
      <c r="V26" s="297"/>
      <c r="W26" s="297"/>
      <c r="X26" s="297"/>
      <c r="Y26" s="297"/>
      <c r="Z26" s="297"/>
      <c r="AA26" s="297"/>
      <c r="AB26" s="297"/>
      <c r="AC26" s="297"/>
      <c r="AD26" s="297"/>
      <c r="AE26" s="297"/>
    </row>
    <row r="27" spans="1:31" ht="48" hidden="1" customHeight="1">
      <c r="A27" s="305"/>
      <c r="B27" s="489" t="s">
        <v>443</v>
      </c>
      <c r="C27" s="490"/>
      <c r="D27" s="490"/>
      <c r="E27" s="490"/>
      <c r="F27" s="491"/>
      <c r="G27" s="313"/>
      <c r="H27" s="313"/>
      <c r="I27" s="313"/>
      <c r="J27" s="313"/>
      <c r="K27" s="313"/>
      <c r="L27" s="313"/>
      <c r="M27" s="313"/>
      <c r="N27" s="313"/>
      <c r="O27" s="313"/>
      <c r="P27" s="313"/>
      <c r="Q27" s="313"/>
      <c r="R27" s="313"/>
      <c r="S27" s="313"/>
      <c r="T27" s="313"/>
      <c r="U27" s="313"/>
      <c r="V27" s="313"/>
      <c r="W27" s="313"/>
      <c r="X27" s="313"/>
      <c r="Y27" s="313"/>
      <c r="Z27" s="313"/>
      <c r="AA27" s="313"/>
      <c r="AB27" s="313"/>
      <c r="AC27" s="313"/>
      <c r="AD27" s="313"/>
      <c r="AE27" s="313"/>
    </row>
    <row r="28" spans="1:31" ht="48" hidden="1" customHeight="1">
      <c r="A28" s="305"/>
      <c r="B28" s="489" t="s">
        <v>444</v>
      </c>
      <c r="C28" s="490"/>
      <c r="D28" s="490"/>
      <c r="E28" s="490"/>
      <c r="F28" s="491"/>
      <c r="G28" s="313"/>
      <c r="H28" s="313"/>
      <c r="I28" s="313"/>
      <c r="J28" s="313"/>
      <c r="K28" s="313"/>
      <c r="L28" s="313"/>
      <c r="M28" s="313"/>
      <c r="N28" s="313"/>
      <c r="O28" s="313"/>
      <c r="P28" s="313"/>
      <c r="Q28" s="313"/>
      <c r="R28" s="313"/>
      <c r="S28" s="313"/>
      <c r="T28" s="313"/>
      <c r="U28" s="313"/>
      <c r="V28" s="313"/>
      <c r="W28" s="313"/>
      <c r="X28" s="313"/>
      <c r="Y28" s="313"/>
      <c r="Z28" s="313"/>
      <c r="AA28" s="313"/>
      <c r="AB28" s="313"/>
      <c r="AC28" s="313"/>
      <c r="AD28" s="313"/>
      <c r="AE28" s="313"/>
    </row>
    <row r="29" spans="1:31" ht="48" hidden="1" customHeight="1">
      <c r="A29" s="305"/>
      <c r="B29" s="489" t="s">
        <v>445</v>
      </c>
      <c r="C29" s="490"/>
      <c r="D29" s="490"/>
      <c r="E29" s="490"/>
      <c r="F29" s="491"/>
      <c r="G29" s="313"/>
      <c r="H29" s="313"/>
      <c r="I29" s="313"/>
      <c r="J29" s="313"/>
      <c r="K29" s="313"/>
      <c r="L29" s="313"/>
      <c r="M29" s="313"/>
      <c r="N29" s="313"/>
      <c r="O29" s="313"/>
      <c r="P29" s="313"/>
      <c r="Q29" s="313"/>
      <c r="R29" s="313"/>
      <c r="S29" s="313"/>
      <c r="T29" s="313"/>
      <c r="U29" s="313"/>
      <c r="V29" s="313"/>
      <c r="W29" s="313"/>
      <c r="X29" s="313"/>
      <c r="Y29" s="313"/>
      <c r="Z29" s="313"/>
      <c r="AA29" s="313"/>
      <c r="AB29" s="313"/>
      <c r="AC29" s="313"/>
      <c r="AD29" s="313"/>
      <c r="AE29" s="313"/>
    </row>
    <row r="30" spans="1:31" ht="48" hidden="1" customHeight="1">
      <c r="A30" s="305"/>
      <c r="B30" s="489" t="s">
        <v>446</v>
      </c>
      <c r="C30" s="490"/>
      <c r="D30" s="490"/>
      <c r="E30" s="490"/>
      <c r="F30" s="491"/>
      <c r="G30" s="313"/>
      <c r="H30" s="313"/>
      <c r="I30" s="313"/>
      <c r="J30" s="313"/>
      <c r="K30" s="313"/>
      <c r="L30" s="313"/>
      <c r="M30" s="313"/>
      <c r="N30" s="313"/>
      <c r="O30" s="313"/>
      <c r="P30" s="313"/>
      <c r="Q30" s="313"/>
      <c r="R30" s="313"/>
      <c r="S30" s="313"/>
      <c r="T30" s="313"/>
      <c r="U30" s="313"/>
      <c r="V30" s="313"/>
      <c r="W30" s="313"/>
      <c r="X30" s="313"/>
      <c r="Y30" s="313"/>
      <c r="Z30" s="313"/>
      <c r="AA30" s="313"/>
      <c r="AB30" s="313"/>
      <c r="AC30" s="313"/>
      <c r="AD30" s="313"/>
      <c r="AE30" s="313"/>
    </row>
    <row r="31" spans="1:31" ht="48" hidden="1" customHeight="1">
      <c r="A31" s="305"/>
      <c r="B31" s="489" t="s">
        <v>447</v>
      </c>
      <c r="C31" s="490"/>
      <c r="D31" s="490"/>
      <c r="E31" s="490"/>
      <c r="F31" s="491"/>
      <c r="G31" s="313"/>
      <c r="H31" s="313"/>
      <c r="I31" s="313"/>
      <c r="J31" s="313"/>
      <c r="K31" s="313"/>
      <c r="L31" s="313"/>
      <c r="M31" s="313"/>
      <c r="N31" s="313"/>
      <c r="O31" s="313"/>
      <c r="P31" s="313"/>
      <c r="Q31" s="313"/>
      <c r="R31" s="313"/>
      <c r="S31" s="313"/>
      <c r="T31" s="313"/>
      <c r="U31" s="313"/>
      <c r="V31" s="313"/>
      <c r="W31" s="313"/>
      <c r="X31" s="313"/>
      <c r="Y31" s="313"/>
      <c r="Z31" s="313"/>
      <c r="AA31" s="313"/>
      <c r="AB31" s="313"/>
      <c r="AC31" s="313"/>
      <c r="AD31" s="313"/>
      <c r="AE31" s="313"/>
    </row>
    <row r="32" spans="1:31" ht="48" hidden="1" customHeight="1">
      <c r="A32" s="305"/>
      <c r="B32" s="489" t="s">
        <v>448</v>
      </c>
      <c r="C32" s="490"/>
      <c r="D32" s="490"/>
      <c r="E32" s="490"/>
      <c r="F32" s="491"/>
      <c r="G32" s="313"/>
      <c r="H32" s="313"/>
      <c r="I32" s="313"/>
      <c r="J32" s="313"/>
      <c r="K32" s="313"/>
      <c r="L32" s="313"/>
      <c r="M32" s="313"/>
      <c r="N32" s="313"/>
      <c r="O32" s="313"/>
      <c r="P32" s="313"/>
      <c r="Q32" s="313"/>
      <c r="R32" s="313"/>
      <c r="S32" s="313"/>
      <c r="T32" s="313"/>
      <c r="U32" s="313"/>
      <c r="V32" s="313"/>
      <c r="W32" s="313"/>
      <c r="X32" s="313"/>
      <c r="Y32" s="313"/>
      <c r="Z32" s="313"/>
      <c r="AA32" s="313"/>
      <c r="AB32" s="313"/>
      <c r="AC32" s="313"/>
      <c r="AD32" s="313"/>
      <c r="AE32" s="313"/>
    </row>
    <row r="33" spans="1:31" ht="48" hidden="1" customHeight="1">
      <c r="A33" s="305"/>
      <c r="B33" s="489" t="s">
        <v>449</v>
      </c>
      <c r="C33" s="490"/>
      <c r="D33" s="490"/>
      <c r="E33" s="490"/>
      <c r="F33" s="491"/>
      <c r="G33" s="313"/>
      <c r="H33" s="313"/>
      <c r="I33" s="313"/>
      <c r="J33" s="313"/>
      <c r="K33" s="313"/>
      <c r="L33" s="313"/>
      <c r="M33" s="313"/>
      <c r="N33" s="313"/>
      <c r="O33" s="313"/>
      <c r="P33" s="313"/>
      <c r="Q33" s="313"/>
      <c r="R33" s="313"/>
      <c r="S33" s="313"/>
      <c r="T33" s="313"/>
      <c r="U33" s="313"/>
      <c r="V33" s="313"/>
      <c r="W33" s="313"/>
      <c r="X33" s="313"/>
      <c r="Y33" s="313"/>
      <c r="Z33" s="313"/>
      <c r="AA33" s="313"/>
      <c r="AB33" s="313"/>
      <c r="AC33" s="313"/>
      <c r="AD33" s="313"/>
      <c r="AE33" s="313"/>
    </row>
    <row r="34" spans="1:31" ht="48" hidden="1" customHeight="1">
      <c r="A34" s="305"/>
      <c r="B34" s="489" t="s">
        <v>450</v>
      </c>
      <c r="C34" s="490"/>
      <c r="D34" s="490"/>
      <c r="E34" s="490"/>
      <c r="F34" s="491"/>
      <c r="G34" s="313"/>
      <c r="H34" s="313"/>
      <c r="I34" s="313"/>
      <c r="J34" s="313"/>
      <c r="K34" s="313"/>
      <c r="L34" s="313"/>
      <c r="M34" s="313"/>
      <c r="N34" s="313"/>
      <c r="O34" s="313"/>
      <c r="P34" s="313"/>
      <c r="Q34" s="313"/>
      <c r="R34" s="313"/>
      <c r="S34" s="313"/>
      <c r="T34" s="313"/>
      <c r="U34" s="313"/>
      <c r="V34" s="313"/>
      <c r="W34" s="313"/>
      <c r="X34" s="313"/>
      <c r="Y34" s="313"/>
      <c r="Z34" s="313"/>
      <c r="AA34" s="313"/>
      <c r="AB34" s="313"/>
      <c r="AC34" s="313"/>
      <c r="AD34" s="313"/>
      <c r="AE34" s="313"/>
    </row>
    <row r="35" spans="1:31" ht="48" hidden="1" customHeight="1">
      <c r="A35" s="305"/>
      <c r="B35" s="489" t="s">
        <v>451</v>
      </c>
      <c r="C35" s="490"/>
      <c r="D35" s="490"/>
      <c r="E35" s="490"/>
      <c r="F35" s="491"/>
      <c r="G35" s="313"/>
      <c r="H35" s="313"/>
      <c r="I35" s="313"/>
      <c r="J35" s="313"/>
      <c r="K35" s="313"/>
      <c r="L35" s="313"/>
      <c r="M35" s="313"/>
      <c r="N35" s="313"/>
      <c r="O35" s="313"/>
      <c r="P35" s="313"/>
      <c r="Q35" s="313"/>
      <c r="R35" s="313"/>
      <c r="S35" s="313"/>
      <c r="T35" s="313"/>
      <c r="U35" s="313"/>
      <c r="V35" s="313"/>
      <c r="W35" s="313"/>
      <c r="X35" s="313"/>
      <c r="Y35" s="313"/>
      <c r="Z35" s="313"/>
      <c r="AA35" s="313"/>
      <c r="AB35" s="313"/>
      <c r="AC35" s="313"/>
      <c r="AD35" s="313"/>
      <c r="AE35" s="313"/>
    </row>
    <row r="36" spans="1:31" ht="48" hidden="1" customHeight="1">
      <c r="A36" s="305"/>
      <c r="B36" s="489" t="s">
        <v>452</v>
      </c>
      <c r="C36" s="490"/>
      <c r="D36" s="490"/>
      <c r="E36" s="490"/>
      <c r="F36" s="491"/>
      <c r="G36" s="313"/>
      <c r="H36" s="313"/>
      <c r="I36" s="313"/>
      <c r="J36" s="313"/>
      <c r="K36" s="313"/>
      <c r="L36" s="313"/>
      <c r="M36" s="313"/>
      <c r="N36" s="313"/>
      <c r="O36" s="313"/>
      <c r="P36" s="313"/>
      <c r="Q36" s="313"/>
      <c r="R36" s="313"/>
      <c r="S36" s="313"/>
      <c r="T36" s="313"/>
      <c r="U36" s="313"/>
      <c r="V36" s="313"/>
      <c r="W36" s="313"/>
      <c r="X36" s="313"/>
      <c r="Y36" s="313"/>
      <c r="Z36" s="313"/>
      <c r="AA36" s="313"/>
      <c r="AB36" s="313"/>
      <c r="AC36" s="313"/>
      <c r="AD36" s="313"/>
      <c r="AE36" s="313"/>
    </row>
    <row r="37" spans="1:31" ht="48" hidden="1" customHeight="1">
      <c r="A37" s="305"/>
      <c r="B37" s="489" t="s">
        <v>453</v>
      </c>
      <c r="C37" s="490"/>
      <c r="D37" s="490"/>
      <c r="E37" s="490"/>
      <c r="F37" s="491"/>
      <c r="G37" s="313">
        <f>SUM(H37,I37,J37,K37)</f>
        <v>0</v>
      </c>
      <c r="H37" s="313"/>
      <c r="I37" s="313"/>
      <c r="J37" s="313"/>
      <c r="K37" s="313"/>
      <c r="L37" s="313">
        <f>SUM(M37,N37,O37,P37)</f>
        <v>0</v>
      </c>
      <c r="M37" s="313"/>
      <c r="N37" s="313"/>
      <c r="O37" s="313"/>
      <c r="P37" s="313"/>
      <c r="Q37" s="313">
        <f>SUM(R37,S37,T37,U37)</f>
        <v>0</v>
      </c>
      <c r="R37" s="313"/>
      <c r="S37" s="313"/>
      <c r="T37" s="313"/>
      <c r="U37" s="313"/>
      <c r="V37" s="313">
        <f>SUM(W37,X37,Y37,Z37)</f>
        <v>0</v>
      </c>
      <c r="W37" s="313"/>
      <c r="X37" s="313"/>
      <c r="Y37" s="313"/>
      <c r="Z37" s="313"/>
      <c r="AA37" s="313">
        <f>SUM(AB37,AC37,AD37,AE37)</f>
        <v>0</v>
      </c>
      <c r="AB37" s="313">
        <f t="shared" ref="AB37:AE37" si="0">SUM(H37,M37,R37,W37)</f>
        <v>0</v>
      </c>
      <c r="AC37" s="313">
        <f t="shared" si="0"/>
        <v>0</v>
      </c>
      <c r="AD37" s="313">
        <f t="shared" si="0"/>
        <v>0</v>
      </c>
      <c r="AE37" s="313">
        <f t="shared" si="0"/>
        <v>0</v>
      </c>
    </row>
    <row r="38" spans="1:31" ht="48" hidden="1" customHeight="1">
      <c r="A38" s="309">
        <v>2</v>
      </c>
      <c r="B38" s="487" t="s">
        <v>27</v>
      </c>
      <c r="C38" s="487"/>
      <c r="D38" s="487"/>
      <c r="E38" s="487"/>
      <c r="F38" s="488"/>
      <c r="G38" s="313"/>
      <c r="H38" s="313"/>
      <c r="I38" s="313"/>
      <c r="J38" s="313"/>
      <c r="K38" s="313"/>
      <c r="L38" s="313"/>
      <c r="M38" s="313"/>
      <c r="N38" s="313"/>
      <c r="O38" s="313"/>
      <c r="P38" s="313"/>
      <c r="Q38" s="313"/>
      <c r="R38" s="313"/>
      <c r="S38" s="313"/>
      <c r="T38" s="313"/>
      <c r="U38" s="313"/>
      <c r="V38" s="313"/>
      <c r="W38" s="313"/>
      <c r="X38" s="313"/>
      <c r="Y38" s="313"/>
      <c r="Z38" s="313"/>
      <c r="AA38" s="313"/>
      <c r="AB38" s="313"/>
      <c r="AC38" s="313"/>
      <c r="AD38" s="313"/>
      <c r="AE38" s="313"/>
    </row>
    <row r="39" spans="1:31" ht="48" hidden="1" customHeight="1">
      <c r="A39" s="309">
        <v>3</v>
      </c>
      <c r="B39" s="486" t="s">
        <v>454</v>
      </c>
      <c r="C39" s="487"/>
      <c r="D39" s="487"/>
      <c r="E39" s="487"/>
      <c r="F39" s="488"/>
      <c r="G39" s="313"/>
      <c r="H39" s="313"/>
      <c r="I39" s="313"/>
      <c r="J39" s="313"/>
      <c r="K39" s="313"/>
      <c r="L39" s="313"/>
      <c r="M39" s="313"/>
      <c r="N39" s="313"/>
      <c r="O39" s="313"/>
      <c r="P39" s="313"/>
      <c r="Q39" s="313"/>
      <c r="R39" s="313"/>
      <c r="S39" s="313"/>
      <c r="T39" s="313"/>
      <c r="U39" s="313"/>
      <c r="V39" s="313"/>
      <c r="W39" s="313"/>
      <c r="X39" s="313"/>
      <c r="Y39" s="313"/>
      <c r="Z39" s="313"/>
      <c r="AA39" s="313"/>
      <c r="AB39" s="313"/>
      <c r="AC39" s="313"/>
      <c r="AD39" s="313"/>
      <c r="AE39" s="313"/>
    </row>
    <row r="40" spans="1:31" ht="48" hidden="1" customHeight="1">
      <c r="A40" s="309"/>
      <c r="B40" s="489" t="s">
        <v>455</v>
      </c>
      <c r="C40" s="490"/>
      <c r="D40" s="490"/>
      <c r="E40" s="490"/>
      <c r="F40" s="491"/>
      <c r="G40" s="313"/>
      <c r="H40" s="313"/>
      <c r="I40" s="313"/>
      <c r="J40" s="313"/>
      <c r="K40" s="313"/>
      <c r="L40" s="313"/>
      <c r="M40" s="313"/>
      <c r="N40" s="313"/>
      <c r="O40" s="313"/>
      <c r="P40" s="313"/>
      <c r="Q40" s="313"/>
      <c r="R40" s="313"/>
      <c r="S40" s="313"/>
      <c r="T40" s="313"/>
      <c r="U40" s="313"/>
      <c r="V40" s="313"/>
      <c r="W40" s="313"/>
      <c r="X40" s="313"/>
      <c r="Y40" s="313"/>
      <c r="Z40" s="313"/>
      <c r="AA40" s="313"/>
      <c r="AB40" s="313"/>
      <c r="AC40" s="313"/>
      <c r="AD40" s="313"/>
      <c r="AE40" s="313"/>
    </row>
    <row r="41" spans="1:31" ht="48" customHeight="1">
      <c r="A41" s="309">
        <v>1</v>
      </c>
      <c r="B41" s="426" t="s">
        <v>470</v>
      </c>
      <c r="C41" s="427"/>
      <c r="D41" s="427"/>
      <c r="E41" s="427"/>
      <c r="F41" s="428"/>
      <c r="G41" s="313"/>
      <c r="H41" s="313"/>
      <c r="I41" s="313"/>
      <c r="J41" s="313"/>
      <c r="K41" s="313"/>
      <c r="L41" s="313">
        <v>1500</v>
      </c>
      <c r="M41" s="306"/>
      <c r="N41" s="306"/>
      <c r="O41" s="306"/>
      <c r="P41" s="306"/>
      <c r="Q41" s="313"/>
      <c r="R41" s="313"/>
      <c r="S41" s="313"/>
      <c r="T41" s="313"/>
      <c r="U41" s="313"/>
      <c r="V41" s="313"/>
      <c r="W41" s="313"/>
      <c r="X41" s="313"/>
      <c r="Y41" s="313"/>
      <c r="Z41" s="313"/>
      <c r="AA41" s="313">
        <v>1500</v>
      </c>
      <c r="AB41" s="313"/>
      <c r="AC41" s="313"/>
      <c r="AD41" s="313"/>
      <c r="AE41" s="313"/>
    </row>
    <row r="42" spans="1:31" ht="48" customHeight="1">
      <c r="A42" s="309">
        <v>2</v>
      </c>
      <c r="B42" s="426" t="s">
        <v>471</v>
      </c>
      <c r="C42" s="427"/>
      <c r="D42" s="427"/>
      <c r="E42" s="427"/>
      <c r="F42" s="428"/>
      <c r="G42" s="313"/>
      <c r="H42" s="313"/>
      <c r="I42" s="313"/>
      <c r="J42" s="313"/>
      <c r="K42" s="313"/>
      <c r="L42" s="313">
        <v>1500</v>
      </c>
      <c r="M42" s="241"/>
      <c r="N42" s="241"/>
      <c r="O42" s="251"/>
      <c r="P42" s="251"/>
      <c r="Q42" s="313"/>
      <c r="R42" s="313"/>
      <c r="S42" s="313"/>
      <c r="T42" s="313"/>
      <c r="U42" s="313"/>
      <c r="V42" s="313"/>
      <c r="W42" s="313"/>
      <c r="X42" s="313"/>
      <c r="Y42" s="313"/>
      <c r="Z42" s="313"/>
      <c r="AA42" s="313">
        <v>1500</v>
      </c>
      <c r="AB42" s="313"/>
      <c r="AC42" s="313"/>
      <c r="AD42" s="313"/>
      <c r="AE42" s="313"/>
    </row>
    <row r="43" spans="1:31" ht="40.5" customHeight="1">
      <c r="A43" s="492" t="s">
        <v>49</v>
      </c>
      <c r="B43" s="493"/>
      <c r="C43" s="493"/>
      <c r="D43" s="493"/>
      <c r="E43" s="493"/>
      <c r="F43" s="494"/>
      <c r="G43" s="314">
        <f>SUM(G37:G42)</f>
        <v>0</v>
      </c>
      <c r="H43" s="314">
        <f>SUM(H37:H37)</f>
        <v>0</v>
      </c>
      <c r="I43" s="314">
        <f>SUM(I37:I37)</f>
        <v>0</v>
      </c>
      <c r="J43" s="314">
        <f>SUM(J37:J37)</f>
        <v>0</v>
      </c>
      <c r="K43" s="314">
        <f>SUM(K37:K37)</f>
        <v>0</v>
      </c>
      <c r="L43" s="314">
        <f t="shared" ref="L43:AE43" si="1">SUM(L37:L42)</f>
        <v>3000</v>
      </c>
      <c r="M43" s="314">
        <f t="shared" si="1"/>
        <v>0</v>
      </c>
      <c r="N43" s="314">
        <f t="shared" si="1"/>
        <v>0</v>
      </c>
      <c r="O43" s="314">
        <f t="shared" si="1"/>
        <v>0</v>
      </c>
      <c r="P43" s="314">
        <f t="shared" si="1"/>
        <v>0</v>
      </c>
      <c r="Q43" s="314">
        <f t="shared" si="1"/>
        <v>0</v>
      </c>
      <c r="R43" s="314">
        <f t="shared" si="1"/>
        <v>0</v>
      </c>
      <c r="S43" s="314">
        <f t="shared" si="1"/>
        <v>0</v>
      </c>
      <c r="T43" s="314">
        <f t="shared" si="1"/>
        <v>0</v>
      </c>
      <c r="U43" s="314">
        <f t="shared" si="1"/>
        <v>0</v>
      </c>
      <c r="V43" s="314">
        <f t="shared" si="1"/>
        <v>0</v>
      </c>
      <c r="W43" s="314">
        <f t="shared" si="1"/>
        <v>0</v>
      </c>
      <c r="X43" s="314">
        <f t="shared" si="1"/>
        <v>0</v>
      </c>
      <c r="Y43" s="314">
        <f t="shared" si="1"/>
        <v>0</v>
      </c>
      <c r="Z43" s="314">
        <f t="shared" si="1"/>
        <v>0</v>
      </c>
      <c r="AA43" s="314">
        <f t="shared" si="1"/>
        <v>3000</v>
      </c>
      <c r="AB43" s="314">
        <f t="shared" si="1"/>
        <v>0</v>
      </c>
      <c r="AC43" s="314">
        <f t="shared" si="1"/>
        <v>0</v>
      </c>
      <c r="AD43" s="314">
        <f t="shared" si="1"/>
        <v>0</v>
      </c>
      <c r="AE43" s="314">
        <f t="shared" si="1"/>
        <v>0</v>
      </c>
    </row>
    <row r="44" spans="1:31" ht="36" customHeight="1">
      <c r="A44" s="426" t="s">
        <v>50</v>
      </c>
      <c r="B44" s="427"/>
      <c r="C44" s="427"/>
      <c r="D44" s="427"/>
      <c r="E44" s="427"/>
      <c r="F44" s="428"/>
      <c r="G44" s="174">
        <f>G43/AA43*100</f>
        <v>0</v>
      </c>
      <c r="H44" s="174"/>
      <c r="I44" s="174"/>
      <c r="J44" s="174"/>
      <c r="K44" s="174"/>
      <c r="L44" s="174">
        <f>L43/AA43*100</f>
        <v>100</v>
      </c>
      <c r="M44" s="174"/>
      <c r="N44" s="174"/>
      <c r="O44" s="174"/>
      <c r="P44" s="174"/>
      <c r="Q44" s="174">
        <f>Q43/AA43*100</f>
        <v>0</v>
      </c>
      <c r="R44" s="174"/>
      <c r="S44" s="174"/>
      <c r="T44" s="174"/>
      <c r="U44" s="174"/>
      <c r="V44" s="174">
        <f>V43/AA43*100</f>
        <v>0</v>
      </c>
      <c r="W44" s="274"/>
      <c r="X44" s="274"/>
      <c r="Y44" s="274"/>
      <c r="Z44" s="274"/>
      <c r="AA44" s="174">
        <f>SUM(G44,L44,Q44,V44)</f>
        <v>100</v>
      </c>
      <c r="AB44" s="274"/>
      <c r="AC44" s="274"/>
      <c r="AD44" s="274"/>
      <c r="AE44" s="274"/>
    </row>
    <row r="45" spans="1:31" ht="20.100000000000001" customHeight="1">
      <c r="A45" s="312"/>
      <c r="B45" s="312"/>
      <c r="C45" s="275"/>
      <c r="D45" s="275"/>
      <c r="E45" s="275"/>
      <c r="F45" s="275"/>
      <c r="G45" s="275"/>
      <c r="H45" s="275"/>
      <c r="I45" s="275"/>
      <c r="J45" s="275"/>
      <c r="K45" s="275"/>
      <c r="L45" s="275"/>
      <c r="M45" s="275"/>
      <c r="N45" s="275"/>
      <c r="O45" s="275"/>
      <c r="P45" s="275"/>
      <c r="Q45" s="275"/>
      <c r="R45" s="275"/>
      <c r="S45" s="312"/>
      <c r="T45" s="312"/>
      <c r="U45" s="312"/>
      <c r="V45" s="312"/>
      <c r="W45" s="275"/>
      <c r="X45" s="312"/>
      <c r="Y45" s="312"/>
      <c r="Z45" s="312"/>
      <c r="AA45" s="312"/>
    </row>
    <row r="46" spans="1:31" ht="20.100000000000001" customHeight="1">
      <c r="A46" s="31"/>
      <c r="B46" s="31"/>
      <c r="C46" s="232"/>
      <c r="D46" s="232"/>
      <c r="E46" s="232"/>
      <c r="F46" s="232"/>
      <c r="G46" s="232"/>
      <c r="H46" s="232"/>
      <c r="I46" s="232"/>
      <c r="J46" s="232"/>
      <c r="K46" s="232"/>
      <c r="L46" s="232"/>
      <c r="M46" s="232"/>
      <c r="N46" s="232"/>
      <c r="O46" s="232"/>
      <c r="P46" s="232"/>
      <c r="Q46" s="232"/>
      <c r="R46" s="232"/>
      <c r="S46" s="232"/>
      <c r="T46" s="232"/>
      <c r="U46" s="232"/>
    </row>
    <row r="47" spans="1:31" s="46" customFormat="1" ht="20.100000000000001" customHeight="1">
      <c r="B47" s="46" t="s">
        <v>347</v>
      </c>
    </row>
    <row r="48" spans="1:31" s="47" customFormat="1" ht="20.100000000000001" customHeight="1">
      <c r="A48" s="32"/>
      <c r="B48" s="32"/>
      <c r="C48" s="32"/>
      <c r="D48" s="32"/>
      <c r="E48" s="32"/>
      <c r="F48" s="32"/>
      <c r="G48" s="32"/>
      <c r="H48" s="32"/>
      <c r="I48" s="32"/>
      <c r="K48" s="32"/>
      <c r="AE48" s="266" t="s">
        <v>322</v>
      </c>
    </row>
    <row r="49" spans="1:31" s="48" customFormat="1" ht="34.5" customHeight="1">
      <c r="A49" s="389" t="s">
        <v>46</v>
      </c>
      <c r="B49" s="391" t="s">
        <v>177</v>
      </c>
      <c r="C49" s="391" t="s">
        <v>187</v>
      </c>
      <c r="D49" s="391"/>
      <c r="E49" s="391" t="s">
        <v>143</v>
      </c>
      <c r="F49" s="391"/>
      <c r="G49" s="391" t="s">
        <v>331</v>
      </c>
      <c r="H49" s="391"/>
      <c r="I49" s="391" t="s">
        <v>332</v>
      </c>
      <c r="J49" s="391"/>
      <c r="K49" s="391" t="s">
        <v>523</v>
      </c>
      <c r="L49" s="391"/>
      <c r="M49" s="391"/>
      <c r="N49" s="391"/>
      <c r="O49" s="391"/>
      <c r="P49" s="391"/>
      <c r="Q49" s="391"/>
      <c r="R49" s="391"/>
      <c r="S49" s="391"/>
      <c r="T49" s="391"/>
      <c r="U49" s="391" t="s">
        <v>398</v>
      </c>
      <c r="V49" s="391"/>
      <c r="W49" s="391"/>
      <c r="X49" s="391"/>
      <c r="Y49" s="391"/>
      <c r="Z49" s="391" t="s">
        <v>282</v>
      </c>
      <c r="AA49" s="391"/>
      <c r="AB49" s="391"/>
      <c r="AC49" s="391"/>
      <c r="AD49" s="391"/>
      <c r="AE49" s="391"/>
    </row>
    <row r="50" spans="1:31" s="48" customFormat="1" ht="63.75" customHeight="1">
      <c r="A50" s="389"/>
      <c r="B50" s="391"/>
      <c r="C50" s="391"/>
      <c r="D50" s="391"/>
      <c r="E50" s="391"/>
      <c r="F50" s="391"/>
      <c r="G50" s="391"/>
      <c r="H50" s="391"/>
      <c r="I50" s="391"/>
      <c r="J50" s="391"/>
      <c r="K50" s="391" t="s">
        <v>197</v>
      </c>
      <c r="L50" s="391"/>
      <c r="M50" s="391" t="s">
        <v>198</v>
      </c>
      <c r="N50" s="391"/>
      <c r="O50" s="391" t="s">
        <v>186</v>
      </c>
      <c r="P50" s="391"/>
      <c r="Q50" s="391"/>
      <c r="R50" s="391"/>
      <c r="S50" s="391"/>
      <c r="T50" s="391"/>
      <c r="U50" s="391"/>
      <c r="V50" s="391"/>
      <c r="W50" s="391"/>
      <c r="X50" s="391"/>
      <c r="Y50" s="391"/>
      <c r="Z50" s="391"/>
      <c r="AA50" s="391"/>
      <c r="AB50" s="391"/>
      <c r="AC50" s="391"/>
      <c r="AD50" s="391"/>
      <c r="AE50" s="391"/>
    </row>
    <row r="51" spans="1:31" s="49" customFormat="1" ht="82.5" customHeight="1">
      <c r="A51" s="389"/>
      <c r="B51" s="391"/>
      <c r="C51" s="391"/>
      <c r="D51" s="391"/>
      <c r="E51" s="391"/>
      <c r="F51" s="391"/>
      <c r="G51" s="391"/>
      <c r="H51" s="391"/>
      <c r="I51" s="391"/>
      <c r="J51" s="391"/>
      <c r="K51" s="391"/>
      <c r="L51" s="391"/>
      <c r="M51" s="391"/>
      <c r="N51" s="391"/>
      <c r="O51" s="391" t="s">
        <v>174</v>
      </c>
      <c r="P51" s="391"/>
      <c r="Q51" s="391" t="s">
        <v>175</v>
      </c>
      <c r="R51" s="391"/>
      <c r="S51" s="391" t="s">
        <v>176</v>
      </c>
      <c r="T51" s="391"/>
      <c r="U51" s="391"/>
      <c r="V51" s="391"/>
      <c r="W51" s="391"/>
      <c r="X51" s="391"/>
      <c r="Y51" s="391"/>
      <c r="Z51" s="391"/>
      <c r="AA51" s="391"/>
      <c r="AB51" s="391"/>
      <c r="AC51" s="391"/>
      <c r="AD51" s="391"/>
      <c r="AE51" s="391"/>
    </row>
    <row r="52" spans="1:31" s="48" customFormat="1" ht="33" customHeight="1">
      <c r="A52" s="297">
        <v>1</v>
      </c>
      <c r="B52" s="299">
        <v>2</v>
      </c>
      <c r="C52" s="391">
        <v>3</v>
      </c>
      <c r="D52" s="391"/>
      <c r="E52" s="391">
        <v>4</v>
      </c>
      <c r="F52" s="391"/>
      <c r="G52" s="391">
        <v>5</v>
      </c>
      <c r="H52" s="391"/>
      <c r="I52" s="391">
        <v>6</v>
      </c>
      <c r="J52" s="391"/>
      <c r="K52" s="444">
        <v>7</v>
      </c>
      <c r="L52" s="445"/>
      <c r="M52" s="444">
        <v>8</v>
      </c>
      <c r="N52" s="445"/>
      <c r="O52" s="391">
        <v>9</v>
      </c>
      <c r="P52" s="391"/>
      <c r="Q52" s="389">
        <v>10</v>
      </c>
      <c r="R52" s="389"/>
      <c r="S52" s="391">
        <v>11</v>
      </c>
      <c r="T52" s="391"/>
      <c r="U52" s="391">
        <v>12</v>
      </c>
      <c r="V52" s="391"/>
      <c r="W52" s="391"/>
      <c r="X52" s="391"/>
      <c r="Y52" s="391"/>
      <c r="Z52" s="391">
        <v>13</v>
      </c>
      <c r="AA52" s="391"/>
      <c r="AB52" s="391"/>
      <c r="AC52" s="391"/>
      <c r="AD52" s="391"/>
      <c r="AE52" s="391"/>
    </row>
    <row r="53" spans="1:31" s="48" customFormat="1" ht="37.5" customHeight="1">
      <c r="A53" s="305"/>
      <c r="B53" s="276"/>
      <c r="C53" s="436"/>
      <c r="D53" s="436"/>
      <c r="E53" s="485"/>
      <c r="F53" s="485"/>
      <c r="G53" s="485"/>
      <c r="H53" s="485"/>
      <c r="I53" s="485"/>
      <c r="J53" s="485"/>
      <c r="K53" s="438"/>
      <c r="L53" s="439"/>
      <c r="M53" s="438">
        <f t="shared" ref="M53:M55" si="2">SUM(O53,Q53,S53)</f>
        <v>0</v>
      </c>
      <c r="N53" s="439"/>
      <c r="O53" s="485"/>
      <c r="P53" s="485"/>
      <c r="Q53" s="485"/>
      <c r="R53" s="485"/>
      <c r="S53" s="485"/>
      <c r="T53" s="485"/>
      <c r="U53" s="483"/>
      <c r="V53" s="483"/>
      <c r="W53" s="483"/>
      <c r="X53" s="483"/>
      <c r="Y53" s="483"/>
      <c r="Z53" s="484"/>
      <c r="AA53" s="484"/>
      <c r="AB53" s="484"/>
      <c r="AC53" s="484"/>
      <c r="AD53" s="484"/>
      <c r="AE53" s="484"/>
    </row>
    <row r="54" spans="1:31" s="48" customFormat="1" ht="37.5" customHeight="1">
      <c r="A54" s="305"/>
      <c r="B54" s="276"/>
      <c r="C54" s="436"/>
      <c r="D54" s="436"/>
      <c r="E54" s="485"/>
      <c r="F54" s="485"/>
      <c r="G54" s="485"/>
      <c r="H54" s="485"/>
      <c r="I54" s="485"/>
      <c r="J54" s="485"/>
      <c r="K54" s="438"/>
      <c r="L54" s="439"/>
      <c r="M54" s="438">
        <f t="shared" si="2"/>
        <v>0</v>
      </c>
      <c r="N54" s="439"/>
      <c r="O54" s="485"/>
      <c r="P54" s="485"/>
      <c r="Q54" s="485"/>
      <c r="R54" s="485"/>
      <c r="S54" s="485"/>
      <c r="T54" s="485"/>
      <c r="U54" s="483"/>
      <c r="V54" s="483"/>
      <c r="W54" s="483"/>
      <c r="X54" s="483"/>
      <c r="Y54" s="483"/>
      <c r="Z54" s="484"/>
      <c r="AA54" s="484"/>
      <c r="AB54" s="484"/>
      <c r="AC54" s="484"/>
      <c r="AD54" s="484"/>
      <c r="AE54" s="484"/>
    </row>
    <row r="55" spans="1:31" s="48" customFormat="1" ht="37.5" customHeight="1">
      <c r="A55" s="305"/>
      <c r="B55" s="276"/>
      <c r="C55" s="436"/>
      <c r="D55" s="436"/>
      <c r="E55" s="485"/>
      <c r="F55" s="485"/>
      <c r="G55" s="485"/>
      <c r="H55" s="485"/>
      <c r="I55" s="485"/>
      <c r="J55" s="485"/>
      <c r="K55" s="438"/>
      <c r="L55" s="439"/>
      <c r="M55" s="438">
        <f t="shared" si="2"/>
        <v>0</v>
      </c>
      <c r="N55" s="439"/>
      <c r="O55" s="485"/>
      <c r="P55" s="485"/>
      <c r="Q55" s="485"/>
      <c r="R55" s="485"/>
      <c r="S55" s="485"/>
      <c r="T55" s="485"/>
      <c r="U55" s="483"/>
      <c r="V55" s="483"/>
      <c r="W55" s="483"/>
      <c r="X55" s="483"/>
      <c r="Y55" s="483"/>
      <c r="Z55" s="484"/>
      <c r="AA55" s="484"/>
      <c r="AB55" s="484"/>
      <c r="AC55" s="484"/>
      <c r="AD55" s="484"/>
      <c r="AE55" s="484"/>
    </row>
    <row r="56" spans="1:31" s="48" customFormat="1" ht="48" customHeight="1">
      <c r="A56" s="420" t="s">
        <v>49</v>
      </c>
      <c r="B56" s="421"/>
      <c r="C56" s="421"/>
      <c r="D56" s="422"/>
      <c r="E56" s="475">
        <f>SUM(E53:E55)</f>
        <v>0</v>
      </c>
      <c r="F56" s="475"/>
      <c r="G56" s="475">
        <f>SUM(G53:G55)</f>
        <v>0</v>
      </c>
      <c r="H56" s="475"/>
      <c r="I56" s="475">
        <f>SUM(I53:I55)</f>
        <v>0</v>
      </c>
      <c r="J56" s="475"/>
      <c r="K56" s="475">
        <f>SUM(K53:K55)</f>
        <v>0</v>
      </c>
      <c r="L56" s="475"/>
      <c r="M56" s="475">
        <f>SUM(M53:M55)</f>
        <v>0</v>
      </c>
      <c r="N56" s="475"/>
      <c r="O56" s="475">
        <f>SUM(O53:O55)</f>
        <v>0</v>
      </c>
      <c r="P56" s="475"/>
      <c r="Q56" s="475">
        <f>SUM(Q53:Q55)</f>
        <v>0</v>
      </c>
      <c r="R56" s="475"/>
      <c r="S56" s="475">
        <f>SUM(S53:S55)</f>
        <v>0</v>
      </c>
      <c r="T56" s="475"/>
      <c r="U56" s="476"/>
      <c r="V56" s="476"/>
      <c r="W56" s="476"/>
      <c r="X56" s="476"/>
      <c r="Y56" s="476"/>
      <c r="Z56" s="477"/>
      <c r="AA56" s="477"/>
      <c r="AB56" s="477"/>
      <c r="AC56" s="477"/>
      <c r="AD56" s="477"/>
      <c r="AE56" s="477"/>
    </row>
    <row r="57" spans="1:31" ht="20.100000000000001" customHeight="1">
      <c r="A57" s="31"/>
      <c r="B57" s="31"/>
      <c r="C57" s="232"/>
      <c r="D57" s="232"/>
      <c r="E57" s="232"/>
      <c r="F57" s="232"/>
      <c r="G57" s="232"/>
      <c r="H57" s="232"/>
      <c r="I57" s="232"/>
      <c r="J57" s="232"/>
      <c r="K57" s="232"/>
      <c r="L57" s="232"/>
      <c r="M57" s="232"/>
      <c r="N57" s="232"/>
      <c r="O57" s="232"/>
      <c r="P57" s="232"/>
      <c r="Q57" s="232"/>
      <c r="R57" s="232"/>
      <c r="S57" s="232"/>
      <c r="T57" s="232"/>
      <c r="U57" s="232"/>
    </row>
    <row r="58" spans="1:31" s="50" customFormat="1" ht="36" customHeight="1">
      <c r="B58" s="478" t="s">
        <v>464</v>
      </c>
      <c r="C58" s="479"/>
      <c r="D58" s="479"/>
      <c r="E58" s="479"/>
      <c r="F58" s="479"/>
      <c r="G58" s="277"/>
      <c r="H58" s="277"/>
      <c r="I58" s="277"/>
      <c r="J58" s="277"/>
      <c r="K58" s="277"/>
      <c r="L58" s="480" t="s">
        <v>160</v>
      </c>
      <c r="M58" s="480"/>
      <c r="N58" s="480"/>
      <c r="O58" s="480"/>
      <c r="P58" s="480"/>
      <c r="Q58" s="278"/>
      <c r="R58" s="278"/>
      <c r="S58" s="278"/>
      <c r="T58" s="278"/>
      <c r="U58" s="278"/>
      <c r="V58" s="481" t="s">
        <v>465</v>
      </c>
      <c r="W58" s="481"/>
      <c r="X58" s="481"/>
      <c r="Y58" s="481"/>
      <c r="Z58" s="481"/>
    </row>
    <row r="59" spans="1:31" s="29" customFormat="1" ht="19.5" customHeight="1">
      <c r="B59" s="279"/>
      <c r="C59" s="29" t="s">
        <v>68</v>
      </c>
      <c r="E59" s="214"/>
      <c r="F59" s="214"/>
      <c r="G59" s="214"/>
      <c r="H59" s="214"/>
      <c r="I59" s="214"/>
      <c r="J59" s="214"/>
      <c r="K59" s="214"/>
      <c r="M59" s="279"/>
      <c r="N59" s="153" t="s">
        <v>69</v>
      </c>
      <c r="O59" s="279"/>
      <c r="Q59" s="214"/>
      <c r="R59" s="214"/>
      <c r="S59" s="214"/>
      <c r="V59" s="482" t="s">
        <v>100</v>
      </c>
      <c r="W59" s="482"/>
      <c r="X59" s="482"/>
      <c r="Y59" s="482"/>
      <c r="Z59" s="482"/>
    </row>
    <row r="60" spans="1:31" ht="20.100000000000001" customHeight="1">
      <c r="B60" s="280"/>
      <c r="C60" s="280"/>
      <c r="D60" s="280"/>
      <c r="E60" s="280"/>
      <c r="F60" s="280"/>
      <c r="G60" s="280"/>
      <c r="H60" s="281"/>
      <c r="I60" s="281"/>
      <c r="J60" s="281"/>
      <c r="K60" s="281"/>
      <c r="L60" s="281"/>
      <c r="M60" s="281"/>
      <c r="N60" s="281"/>
      <c r="O60" s="281"/>
      <c r="P60" s="281"/>
      <c r="Q60" s="281"/>
      <c r="R60" s="281"/>
      <c r="S60" s="281"/>
      <c r="T60" s="280"/>
      <c r="U60" s="280"/>
    </row>
    <row r="61" spans="1:31" ht="20.100000000000001" customHeight="1">
      <c r="A61" s="27"/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27"/>
      <c r="W61" s="27"/>
      <c r="X61" s="27"/>
      <c r="Y61" s="27"/>
      <c r="Z61" s="27"/>
      <c r="AA61" s="27"/>
      <c r="AB61" s="27"/>
      <c r="AC61" s="27"/>
      <c r="AD61" s="27"/>
      <c r="AE61" s="27"/>
    </row>
    <row r="62" spans="1:31">
      <c r="A62" s="27"/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27"/>
      <c r="W62" s="27"/>
      <c r="X62" s="27"/>
      <c r="Y62" s="27"/>
      <c r="Z62" s="27"/>
      <c r="AA62" s="27"/>
      <c r="AB62" s="27"/>
      <c r="AC62" s="27"/>
      <c r="AD62" s="27"/>
      <c r="AE62" s="27"/>
    </row>
    <row r="63" spans="1:31" s="474" customFormat="1" ht="19.2" customHeight="1">
      <c r="A63" s="473" t="s">
        <v>327</v>
      </c>
    </row>
    <row r="66" spans="2:2">
      <c r="B66" s="52"/>
    </row>
    <row r="67" spans="2:2">
      <c r="B67" s="52"/>
    </row>
    <row r="68" spans="2:2">
      <c r="B68" s="52"/>
    </row>
    <row r="69" spans="2:2">
      <c r="B69" s="52"/>
    </row>
    <row r="70" spans="2:2">
      <c r="B70" s="52"/>
    </row>
    <row r="71" spans="2:2">
      <c r="B71" s="52"/>
    </row>
    <row r="72" spans="2:2">
      <c r="B72" s="52"/>
    </row>
  </sheetData>
  <mergeCells count="182">
    <mergeCell ref="A4:A5"/>
    <mergeCell ref="B4:B5"/>
    <mergeCell ref="C4:F5"/>
    <mergeCell ref="G4:M5"/>
    <mergeCell ref="N4:Y4"/>
    <mergeCell ref="Z4:AB5"/>
    <mergeCell ref="AC4:AE5"/>
    <mergeCell ref="N5:Q5"/>
    <mergeCell ref="R5:U5"/>
    <mergeCell ref="V5:Y5"/>
    <mergeCell ref="C6:F6"/>
    <mergeCell ref="G6:M6"/>
    <mergeCell ref="N6:Q6"/>
    <mergeCell ref="R6:U6"/>
    <mergeCell ref="V6:Y6"/>
    <mergeCell ref="AB1:AE1"/>
    <mergeCell ref="AD3:AE3"/>
    <mergeCell ref="Z6:AB6"/>
    <mergeCell ref="AC6:AE6"/>
    <mergeCell ref="C7:F7"/>
    <mergeCell ref="G7:M7"/>
    <mergeCell ref="N7:Q7"/>
    <mergeCell ref="R7:U7"/>
    <mergeCell ref="V7:Y7"/>
    <mergeCell ref="Z7:AB7"/>
    <mergeCell ref="AC7:AE7"/>
    <mergeCell ref="Z8:AB8"/>
    <mergeCell ref="AC8:AE8"/>
    <mergeCell ref="A12:A14"/>
    <mergeCell ref="B12:B14"/>
    <mergeCell ref="C12:F14"/>
    <mergeCell ref="G12:M14"/>
    <mergeCell ref="N12:P14"/>
    <mergeCell ref="Q12:Y12"/>
    <mergeCell ref="Z12:AB14"/>
    <mergeCell ref="AC12:AE14"/>
    <mergeCell ref="A8:B8"/>
    <mergeCell ref="C8:F8"/>
    <mergeCell ref="G8:M8"/>
    <mergeCell ref="N8:Q8"/>
    <mergeCell ref="R8:U8"/>
    <mergeCell ref="V8:Y8"/>
    <mergeCell ref="Q13:S14"/>
    <mergeCell ref="T13:V14"/>
    <mergeCell ref="W13:Y14"/>
    <mergeCell ref="C15:F15"/>
    <mergeCell ref="G15:M15"/>
    <mergeCell ref="N15:P15"/>
    <mergeCell ref="Q15:S15"/>
    <mergeCell ref="T15:V15"/>
    <mergeCell ref="W15:Y15"/>
    <mergeCell ref="Z15:AB15"/>
    <mergeCell ref="AC15:AE15"/>
    <mergeCell ref="C16:F16"/>
    <mergeCell ref="G16:M16"/>
    <mergeCell ref="N16:P16"/>
    <mergeCell ref="Q16:S16"/>
    <mergeCell ref="T16:V16"/>
    <mergeCell ref="W16:Y16"/>
    <mergeCell ref="Z16:AB16"/>
    <mergeCell ref="AC16:AE16"/>
    <mergeCell ref="W17:Y17"/>
    <mergeCell ref="Z17:AB17"/>
    <mergeCell ref="AC17:AE17"/>
    <mergeCell ref="A22:A24"/>
    <mergeCell ref="B22:F24"/>
    <mergeCell ref="G22:K22"/>
    <mergeCell ref="L22:P22"/>
    <mergeCell ref="Q22:U22"/>
    <mergeCell ref="V22:Z22"/>
    <mergeCell ref="AA22:AE22"/>
    <mergeCell ref="A17:B17"/>
    <mergeCell ref="C17:F17"/>
    <mergeCell ref="G17:M17"/>
    <mergeCell ref="N17:P17"/>
    <mergeCell ref="Q17:S17"/>
    <mergeCell ref="T17:V17"/>
    <mergeCell ref="V23:V24"/>
    <mergeCell ref="W23:Z23"/>
    <mergeCell ref="AA23:AA24"/>
    <mergeCell ref="AB23:AE23"/>
    <mergeCell ref="B25:F25"/>
    <mergeCell ref="B26:F26"/>
    <mergeCell ref="G23:G24"/>
    <mergeCell ref="H23:K23"/>
    <mergeCell ref="L23:L24"/>
    <mergeCell ref="M23:P23"/>
    <mergeCell ref="Q23:Q24"/>
    <mergeCell ref="R23:U23"/>
    <mergeCell ref="B33:F33"/>
    <mergeCell ref="B34:F34"/>
    <mergeCell ref="B35:F35"/>
    <mergeCell ref="B36:F36"/>
    <mergeCell ref="B37:F37"/>
    <mergeCell ref="B38:F38"/>
    <mergeCell ref="B27:F27"/>
    <mergeCell ref="B28:F28"/>
    <mergeCell ref="B29:F29"/>
    <mergeCell ref="B30:F30"/>
    <mergeCell ref="B31:F31"/>
    <mergeCell ref="B32:F32"/>
    <mergeCell ref="U49:Y51"/>
    <mergeCell ref="Z49:AE51"/>
    <mergeCell ref="K50:L51"/>
    <mergeCell ref="M50:N51"/>
    <mergeCell ref="O50:T50"/>
    <mergeCell ref="O51:P51"/>
    <mergeCell ref="Q51:R51"/>
    <mergeCell ref="B39:F39"/>
    <mergeCell ref="B40:F40"/>
    <mergeCell ref="A43:F43"/>
    <mergeCell ref="A44:F44"/>
    <mergeCell ref="A49:A51"/>
    <mergeCell ref="B49:B51"/>
    <mergeCell ref="C49:D51"/>
    <mergeCell ref="E49:F51"/>
    <mergeCell ref="S51:T51"/>
    <mergeCell ref="G49:H51"/>
    <mergeCell ref="I49:J51"/>
    <mergeCell ref="K49:T49"/>
    <mergeCell ref="B41:F41"/>
    <mergeCell ref="B42:F42"/>
    <mergeCell ref="U52:Y52"/>
    <mergeCell ref="Z52:AE52"/>
    <mergeCell ref="C53:D53"/>
    <mergeCell ref="E53:F53"/>
    <mergeCell ref="G53:H53"/>
    <mergeCell ref="I53:J53"/>
    <mergeCell ref="K53:L53"/>
    <mergeCell ref="M53:N53"/>
    <mergeCell ref="O53:P53"/>
    <mergeCell ref="Q53:R53"/>
    <mergeCell ref="S53:T53"/>
    <mergeCell ref="U53:Y53"/>
    <mergeCell ref="Z53:AE53"/>
    <mergeCell ref="C52:D52"/>
    <mergeCell ref="E52:F52"/>
    <mergeCell ref="G52:H52"/>
    <mergeCell ref="I52:J52"/>
    <mergeCell ref="K52:L52"/>
    <mergeCell ref="M52:N52"/>
    <mergeCell ref="O52:P52"/>
    <mergeCell ref="Q52:R52"/>
    <mergeCell ref="S52:T52"/>
    <mergeCell ref="U54:Y54"/>
    <mergeCell ref="Z54:AE54"/>
    <mergeCell ref="C55:D55"/>
    <mergeCell ref="E55:F55"/>
    <mergeCell ref="G55:H55"/>
    <mergeCell ref="I55:J55"/>
    <mergeCell ref="K55:L55"/>
    <mergeCell ref="M55:N55"/>
    <mergeCell ref="O55:P55"/>
    <mergeCell ref="Q55:R55"/>
    <mergeCell ref="S55:T55"/>
    <mergeCell ref="U55:Y55"/>
    <mergeCell ref="Z55:AE55"/>
    <mergeCell ref="C54:D54"/>
    <mergeCell ref="E54:F54"/>
    <mergeCell ref="G54:H54"/>
    <mergeCell ref="I54:J54"/>
    <mergeCell ref="K54:L54"/>
    <mergeCell ref="M54:N54"/>
    <mergeCell ref="O54:P54"/>
    <mergeCell ref="Q54:R54"/>
    <mergeCell ref="S54:T54"/>
    <mergeCell ref="A63:XFD63"/>
    <mergeCell ref="M56:N56"/>
    <mergeCell ref="O56:P56"/>
    <mergeCell ref="Q56:R56"/>
    <mergeCell ref="S56:T56"/>
    <mergeCell ref="U56:Y56"/>
    <mergeCell ref="Z56:AE56"/>
    <mergeCell ref="A56:D56"/>
    <mergeCell ref="E56:F56"/>
    <mergeCell ref="G56:H56"/>
    <mergeCell ref="I56:J56"/>
    <mergeCell ref="K56:L56"/>
    <mergeCell ref="B58:F58"/>
    <mergeCell ref="L58:P58"/>
    <mergeCell ref="V58:Z58"/>
    <mergeCell ref="V59:Z59"/>
  </mergeCells>
  <pageMargins left="0.23622047244094491" right="0.15748031496062992" top="0.19685039370078741" bottom="0.19685039370078741" header="0.47244094488188981" footer="0.31496062992125984"/>
  <pageSetup paperSize="9" scale="3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A1:J17"/>
  <sheetViews>
    <sheetView view="pageBreakPreview" zoomScale="60" zoomScaleNormal="75" workbookViewId="0">
      <selection sqref="A1:J12"/>
    </sheetView>
  </sheetViews>
  <sheetFormatPr defaultColWidth="9.109375" defaultRowHeight="18"/>
  <cols>
    <col min="1" max="1" width="39.5546875" style="53" customWidth="1"/>
    <col min="2" max="2" width="10.88671875" style="53" customWidth="1"/>
    <col min="3" max="3" width="18" style="53" customWidth="1"/>
    <col min="4" max="4" width="18.44140625" style="53" customWidth="1"/>
    <col min="5" max="5" width="18.6640625" style="53" customWidth="1"/>
    <col min="6" max="6" width="17.6640625" style="53" customWidth="1"/>
    <col min="7" max="7" width="16.33203125" style="53" customWidth="1"/>
    <col min="8" max="8" width="14" style="53" customWidth="1"/>
    <col min="9" max="9" width="14.88671875" style="53" customWidth="1"/>
    <col min="10" max="10" width="14" style="53" customWidth="1"/>
    <col min="11" max="16384" width="9.109375" style="53"/>
  </cols>
  <sheetData>
    <row r="1" spans="1:10">
      <c r="A1" s="14"/>
      <c r="B1" s="14"/>
      <c r="C1" s="14"/>
      <c r="D1" s="14"/>
      <c r="E1" s="14"/>
      <c r="F1" s="14"/>
      <c r="G1" s="14"/>
      <c r="H1" s="544"/>
      <c r="I1" s="544"/>
      <c r="J1" s="544"/>
    </row>
    <row r="2" spans="1:10">
      <c r="A2" s="14"/>
      <c r="B2" s="14"/>
      <c r="C2" s="14"/>
      <c r="D2" s="14"/>
      <c r="E2" s="14"/>
      <c r="F2" s="14"/>
      <c r="G2" s="14"/>
      <c r="H2" s="14"/>
      <c r="I2" s="545" t="s">
        <v>350</v>
      </c>
      <c r="J2" s="545"/>
    </row>
    <row r="3" spans="1:10" ht="20.399999999999999">
      <c r="A3" s="541" t="s">
        <v>392</v>
      </c>
      <c r="B3" s="541"/>
      <c r="C3" s="541"/>
      <c r="D3" s="541"/>
      <c r="E3" s="541"/>
      <c r="F3" s="541"/>
      <c r="G3" s="541"/>
      <c r="H3" s="541"/>
      <c r="I3" s="541"/>
      <c r="J3" s="541"/>
    </row>
    <row r="4" spans="1:10">
      <c r="A4" s="542" t="s">
        <v>441</v>
      </c>
      <c r="B4" s="542"/>
      <c r="C4" s="542"/>
      <c r="D4" s="542"/>
      <c r="E4" s="542"/>
      <c r="F4" s="542"/>
      <c r="G4" s="542"/>
      <c r="H4" s="542"/>
      <c r="I4" s="542"/>
      <c r="J4" s="542"/>
    </row>
    <row r="5" spans="1:10" ht="32.25" customHeight="1">
      <c r="A5" s="543" t="s">
        <v>166</v>
      </c>
      <c r="B5" s="378" t="s">
        <v>17</v>
      </c>
      <c r="C5" s="380" t="s">
        <v>517</v>
      </c>
      <c r="D5" s="380" t="s">
        <v>518</v>
      </c>
      <c r="E5" s="382" t="s">
        <v>534</v>
      </c>
      <c r="F5" s="380" t="s">
        <v>520</v>
      </c>
      <c r="G5" s="384" t="s">
        <v>333</v>
      </c>
      <c r="H5" s="385"/>
      <c r="I5" s="385"/>
      <c r="J5" s="386"/>
    </row>
    <row r="6" spans="1:10" ht="128.25" customHeight="1">
      <c r="A6" s="543"/>
      <c r="B6" s="379"/>
      <c r="C6" s="381"/>
      <c r="D6" s="381"/>
      <c r="E6" s="383"/>
      <c r="F6" s="381"/>
      <c r="G6" s="6" t="s">
        <v>129</v>
      </c>
      <c r="H6" s="6" t="s">
        <v>130</v>
      </c>
      <c r="I6" s="6" t="s">
        <v>131</v>
      </c>
      <c r="J6" s="6" t="s">
        <v>63</v>
      </c>
    </row>
    <row r="7" spans="1:10" ht="31.5" customHeight="1">
      <c r="A7" s="317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  <c r="H7" s="4">
        <v>8</v>
      </c>
      <c r="I7" s="4">
        <v>9</v>
      </c>
      <c r="J7" s="4">
        <v>10</v>
      </c>
    </row>
    <row r="8" spans="1:10" ht="28.5" customHeight="1">
      <c r="A8" s="403" t="s">
        <v>393</v>
      </c>
      <c r="B8" s="404"/>
      <c r="C8" s="404"/>
      <c r="D8" s="404"/>
      <c r="E8" s="404"/>
      <c r="F8" s="404"/>
      <c r="G8" s="404"/>
      <c r="H8" s="404"/>
      <c r="I8" s="404"/>
      <c r="J8" s="405"/>
    </row>
    <row r="9" spans="1:10" ht="53.25" customHeight="1">
      <c r="A9" s="5" t="s">
        <v>335</v>
      </c>
      <c r="B9" s="282">
        <v>6000</v>
      </c>
      <c r="C9" s="207">
        <f>SUM(C11:C12)</f>
        <v>1757</v>
      </c>
      <c r="D9" s="207">
        <f t="shared" ref="D9:J9" si="0">SUM(D11:D12)</f>
        <v>0</v>
      </c>
      <c r="E9" s="207">
        <f>SUM(E11:E12)</f>
        <v>143</v>
      </c>
      <c r="F9" s="236">
        <f t="shared" si="0"/>
        <v>0</v>
      </c>
      <c r="G9" s="236">
        <f t="shared" si="0"/>
        <v>0</v>
      </c>
      <c r="H9" s="236">
        <f t="shared" si="0"/>
        <v>0</v>
      </c>
      <c r="I9" s="207">
        <f t="shared" si="0"/>
        <v>0</v>
      </c>
      <c r="J9" s="207">
        <f t="shared" si="0"/>
        <v>0</v>
      </c>
    </row>
    <row r="10" spans="1:10" ht="32.25" customHeight="1">
      <c r="A10" s="495" t="s">
        <v>336</v>
      </c>
      <c r="B10" s="496"/>
      <c r="C10" s="496"/>
      <c r="D10" s="496"/>
      <c r="E10" s="496"/>
      <c r="F10" s="496"/>
      <c r="G10" s="496"/>
      <c r="H10" s="496"/>
      <c r="I10" s="496"/>
      <c r="J10" s="497"/>
    </row>
    <row r="11" spans="1:10" ht="69.75" customHeight="1">
      <c r="A11" s="197" t="s">
        <v>439</v>
      </c>
      <c r="B11" s="282">
        <v>6010</v>
      </c>
      <c r="C11" s="209">
        <v>1757</v>
      </c>
      <c r="D11" s="209"/>
      <c r="E11" s="209">
        <f>'Розшифровка статутний'!E8</f>
        <v>143</v>
      </c>
      <c r="F11" s="111">
        <f>SUM(G11:J11)</f>
        <v>0</v>
      </c>
      <c r="G11" s="209"/>
      <c r="H11" s="111"/>
      <c r="I11" s="209"/>
      <c r="J11" s="209"/>
    </row>
    <row r="12" spans="1:10" ht="51" customHeight="1">
      <c r="A12" s="197" t="s">
        <v>440</v>
      </c>
      <c r="B12" s="283">
        <v>6020</v>
      </c>
      <c r="C12" s="209"/>
      <c r="D12" s="209"/>
      <c r="E12" s="209"/>
      <c r="F12" s="209">
        <f>SUM(G12:J12)</f>
        <v>0</v>
      </c>
      <c r="G12" s="209"/>
      <c r="H12" s="209"/>
      <c r="I12" s="209"/>
      <c r="J12" s="209"/>
    </row>
    <row r="13" spans="1:10">
      <c r="A13" s="3"/>
      <c r="B13" s="3"/>
      <c r="C13" s="3"/>
      <c r="D13" s="3"/>
      <c r="E13" s="3"/>
      <c r="F13" s="284"/>
      <c r="G13" s="284"/>
      <c r="H13" s="284"/>
      <c r="I13" s="284"/>
      <c r="J13" s="284"/>
    </row>
    <row r="14" spans="1:10">
      <c r="A14" s="3"/>
      <c r="B14" s="3"/>
      <c r="C14" s="3"/>
      <c r="D14" s="3"/>
      <c r="E14" s="3"/>
      <c r="F14" s="284"/>
      <c r="G14" s="284"/>
      <c r="H14" s="284"/>
      <c r="I14" s="284"/>
      <c r="J14" s="284"/>
    </row>
    <row r="15" spans="1:10">
      <c r="A15" s="256"/>
      <c r="B15" s="2"/>
      <c r="C15" s="3"/>
      <c r="D15" s="3"/>
      <c r="E15" s="3"/>
      <c r="F15" s="3"/>
      <c r="G15" s="3"/>
      <c r="H15" s="3"/>
      <c r="I15" s="3"/>
      <c r="J15" s="3"/>
    </row>
    <row r="16" spans="1:10" ht="28.5" customHeight="1">
      <c r="A16" s="546" t="s">
        <v>464</v>
      </c>
      <c r="B16" s="546"/>
      <c r="C16" s="387" t="s">
        <v>86</v>
      </c>
      <c r="D16" s="418"/>
      <c r="E16" s="418"/>
      <c r="F16" s="418"/>
      <c r="G16" s="285"/>
      <c r="H16" s="539" t="s">
        <v>465</v>
      </c>
      <c r="I16" s="540"/>
      <c r="J16" s="540"/>
    </row>
    <row r="17" spans="1:10" ht="37.5" customHeight="1">
      <c r="A17" s="152" t="s">
        <v>364</v>
      </c>
      <c r="B17" s="3"/>
      <c r="C17" s="419" t="s">
        <v>69</v>
      </c>
      <c r="D17" s="419"/>
      <c r="E17" s="419"/>
      <c r="F17" s="419"/>
      <c r="G17" s="286"/>
      <c r="H17" s="402" t="s">
        <v>83</v>
      </c>
      <c r="I17" s="402"/>
      <c r="J17" s="402"/>
    </row>
  </sheetData>
  <mergeCells count="18">
    <mergeCell ref="H1:J1"/>
    <mergeCell ref="I2:J2"/>
    <mergeCell ref="A8:J8"/>
    <mergeCell ref="A10:J10"/>
    <mergeCell ref="A16:B16"/>
    <mergeCell ref="C17:F17"/>
    <mergeCell ref="H17:J17"/>
    <mergeCell ref="C16:F16"/>
    <mergeCell ref="H16:J16"/>
    <mergeCell ref="A3:J3"/>
    <mergeCell ref="A4:J4"/>
    <mergeCell ref="G5:J5"/>
    <mergeCell ref="A5:A6"/>
    <mergeCell ref="B5:B6"/>
    <mergeCell ref="C5:C6"/>
    <mergeCell ref="D5:D6"/>
    <mergeCell ref="E5:E6"/>
    <mergeCell ref="F5:F6"/>
  </mergeCells>
  <pageMargins left="0.24" right="0.16" top="0.2" bottom="0.2" header="0.31496062992125984" footer="0.31496062992125984"/>
  <pageSetup paperSize="9" scale="8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0"/>
  <sheetViews>
    <sheetView view="pageBreakPreview" zoomScale="60" workbookViewId="0">
      <selection sqref="A1:J15"/>
    </sheetView>
  </sheetViews>
  <sheetFormatPr defaultColWidth="9.109375" defaultRowHeight="18"/>
  <cols>
    <col min="1" max="1" width="39.109375" style="3" customWidth="1"/>
    <col min="2" max="2" width="12" style="21" customWidth="1"/>
    <col min="3" max="3" width="16.109375" style="21" customWidth="1"/>
    <col min="4" max="4" width="16.6640625" style="21" customWidth="1"/>
    <col min="5" max="5" width="16.109375" style="21" customWidth="1"/>
    <col min="6" max="6" width="16" style="21" customWidth="1"/>
    <col min="7" max="7" width="16.33203125" style="3" customWidth="1"/>
    <col min="8" max="8" width="16.88671875" style="3" customWidth="1"/>
    <col min="9" max="9" width="16.109375" style="3" customWidth="1"/>
    <col min="10" max="10" width="16.44140625" style="3" customWidth="1"/>
    <col min="11" max="16384" width="9.109375" style="3"/>
  </cols>
  <sheetData>
    <row r="1" spans="1:10">
      <c r="B1" s="301"/>
      <c r="C1" s="301"/>
      <c r="D1" s="301"/>
      <c r="E1" s="301"/>
      <c r="F1" s="301"/>
    </row>
    <row r="2" spans="1:10" ht="33.75" customHeight="1">
      <c r="A2" s="547" t="s">
        <v>425</v>
      </c>
      <c r="B2" s="547"/>
      <c r="C2" s="547"/>
      <c r="D2" s="547"/>
      <c r="E2" s="547"/>
      <c r="F2" s="547"/>
      <c r="G2" s="547"/>
      <c r="H2" s="547"/>
    </row>
    <row r="3" spans="1:10" ht="28.5" customHeight="1">
      <c r="A3" s="318"/>
      <c r="B3" s="55"/>
      <c r="C3" s="318"/>
      <c r="D3" s="318"/>
      <c r="E3" s="318"/>
      <c r="F3" s="55"/>
      <c r="G3" s="318"/>
      <c r="H3" s="318"/>
      <c r="J3" s="133" t="s">
        <v>399</v>
      </c>
    </row>
    <row r="4" spans="1:10" ht="41.25" customHeight="1">
      <c r="A4" s="376" t="s">
        <v>166</v>
      </c>
      <c r="B4" s="378" t="s">
        <v>17</v>
      </c>
      <c r="C4" s="380" t="s">
        <v>517</v>
      </c>
      <c r="D4" s="380" t="s">
        <v>518</v>
      </c>
      <c r="E4" s="382" t="s">
        <v>514</v>
      </c>
      <c r="F4" s="380" t="s">
        <v>520</v>
      </c>
      <c r="G4" s="384" t="s">
        <v>333</v>
      </c>
      <c r="H4" s="385"/>
      <c r="I4" s="385"/>
      <c r="J4" s="386"/>
    </row>
    <row r="5" spans="1:10" ht="54" customHeight="1">
      <c r="A5" s="377"/>
      <c r="B5" s="379"/>
      <c r="C5" s="381"/>
      <c r="D5" s="381"/>
      <c r="E5" s="383"/>
      <c r="F5" s="381"/>
      <c r="G5" s="300" t="s">
        <v>129</v>
      </c>
      <c r="H5" s="300" t="s">
        <v>130</v>
      </c>
      <c r="I5" s="300" t="s">
        <v>131</v>
      </c>
      <c r="J5" s="300" t="s">
        <v>63</v>
      </c>
    </row>
    <row r="6" spans="1:10" ht="23.25" customHeight="1">
      <c r="A6" s="317">
        <v>1</v>
      </c>
      <c r="B6" s="4">
        <v>2</v>
      </c>
      <c r="C6" s="4">
        <v>3</v>
      </c>
      <c r="D6" s="4">
        <v>4</v>
      </c>
      <c r="E6" s="4">
        <v>5</v>
      </c>
      <c r="F6" s="4">
        <v>6</v>
      </c>
      <c r="G6" s="4">
        <v>7</v>
      </c>
      <c r="H6" s="4">
        <v>8</v>
      </c>
      <c r="I6" s="317">
        <v>9</v>
      </c>
      <c r="J6" s="317">
        <v>10</v>
      </c>
    </row>
    <row r="7" spans="1:10" ht="60" customHeight="1">
      <c r="A7" s="182" t="s">
        <v>405</v>
      </c>
      <c r="B7" s="4">
        <v>6000</v>
      </c>
      <c r="C7" s="241">
        <f>C8+C12</f>
        <v>1757</v>
      </c>
      <c r="D7" s="241">
        <f>D8+D12</f>
        <v>0</v>
      </c>
      <c r="E7" s="241">
        <f>E8+E12</f>
        <v>143</v>
      </c>
      <c r="F7" s="241">
        <f>SUM(G7:J7)</f>
        <v>0</v>
      </c>
      <c r="G7" s="241">
        <f>G8+G12</f>
        <v>0</v>
      </c>
      <c r="H7" s="241">
        <f>H8+H12</f>
        <v>0</v>
      </c>
      <c r="I7" s="241">
        <f>I8+I12</f>
        <v>0</v>
      </c>
      <c r="J7" s="241">
        <f>J8+J12</f>
        <v>0</v>
      </c>
    </row>
    <row r="8" spans="1:10" ht="44.25" customHeight="1">
      <c r="A8" s="287" t="s">
        <v>406</v>
      </c>
      <c r="B8" s="288">
        <v>6010</v>
      </c>
      <c r="C8" s="289">
        <v>1757</v>
      </c>
      <c r="D8" s="289"/>
      <c r="E8" s="289">
        <f>E9+E10+E11</f>
        <v>143</v>
      </c>
      <c r="F8" s="241">
        <f t="shared" ref="F8:F15" si="0">SUM(G8:J8)</f>
        <v>0</v>
      </c>
      <c r="G8" s="289"/>
      <c r="H8" s="289"/>
      <c r="I8" s="239"/>
      <c r="J8" s="239"/>
    </row>
    <row r="9" spans="1:10" ht="33.75" customHeight="1">
      <c r="A9" s="5" t="s">
        <v>479</v>
      </c>
      <c r="B9" s="288"/>
      <c r="C9" s="289">
        <v>97</v>
      </c>
      <c r="D9" s="289"/>
      <c r="E9" s="289">
        <v>48</v>
      </c>
      <c r="F9" s="241">
        <f t="shared" si="0"/>
        <v>0</v>
      </c>
      <c r="G9" s="289"/>
      <c r="H9" s="289"/>
      <c r="I9" s="239"/>
      <c r="J9" s="239"/>
    </row>
    <row r="10" spans="1:10" ht="30.75" customHeight="1">
      <c r="A10" s="208" t="s">
        <v>480</v>
      </c>
      <c r="B10" s="4"/>
      <c r="C10" s="241">
        <v>1620</v>
      </c>
      <c r="D10" s="241"/>
      <c r="E10" s="241"/>
      <c r="F10" s="241">
        <f t="shared" si="0"/>
        <v>0</v>
      </c>
      <c r="G10" s="241"/>
      <c r="H10" s="241"/>
      <c r="I10" s="251"/>
      <c r="J10" s="251"/>
    </row>
    <row r="11" spans="1:10" ht="31.5" customHeight="1">
      <c r="A11" s="208" t="s">
        <v>490</v>
      </c>
      <c r="B11" s="4"/>
      <c r="C11" s="241">
        <v>40</v>
      </c>
      <c r="D11" s="241"/>
      <c r="E11" s="241">
        <v>95</v>
      </c>
      <c r="F11" s="241">
        <f t="shared" si="0"/>
        <v>0</v>
      </c>
      <c r="G11" s="241"/>
      <c r="H11" s="241"/>
      <c r="I11" s="251"/>
      <c r="J11" s="251"/>
    </row>
    <row r="12" spans="1:10" s="23" customFormat="1" ht="46.5" customHeight="1">
      <c r="A12" s="287" t="s">
        <v>407</v>
      </c>
      <c r="B12" s="250">
        <v>6020</v>
      </c>
      <c r="C12" s="289"/>
      <c r="D12" s="289"/>
      <c r="E12" s="289"/>
      <c r="F12" s="241">
        <f t="shared" si="0"/>
        <v>0</v>
      </c>
      <c r="G12" s="289"/>
      <c r="H12" s="289"/>
      <c r="I12" s="239"/>
      <c r="J12" s="239"/>
    </row>
    <row r="13" spans="1:10" ht="31.5" customHeight="1">
      <c r="A13" s="208"/>
      <c r="B13" s="4"/>
      <c r="C13" s="241"/>
      <c r="D13" s="241"/>
      <c r="E13" s="241"/>
      <c r="F13" s="241">
        <f t="shared" si="0"/>
        <v>0</v>
      </c>
      <c r="G13" s="241"/>
      <c r="H13" s="241"/>
      <c r="I13" s="251"/>
      <c r="J13" s="251"/>
    </row>
    <row r="14" spans="1:10" ht="27.75" customHeight="1">
      <c r="A14" s="208"/>
      <c r="B14" s="4"/>
      <c r="C14" s="241"/>
      <c r="D14" s="241"/>
      <c r="E14" s="241"/>
      <c r="F14" s="241">
        <f t="shared" si="0"/>
        <v>0</v>
      </c>
      <c r="G14" s="241"/>
      <c r="H14" s="241"/>
      <c r="I14" s="251"/>
      <c r="J14" s="251"/>
    </row>
    <row r="15" spans="1:10" ht="30.75" customHeight="1">
      <c r="A15" s="208"/>
      <c r="B15" s="4"/>
      <c r="C15" s="241"/>
      <c r="D15" s="241"/>
      <c r="E15" s="241"/>
      <c r="F15" s="241">
        <f t="shared" si="0"/>
        <v>0</v>
      </c>
      <c r="G15" s="241"/>
      <c r="H15" s="241"/>
      <c r="I15" s="251"/>
      <c r="J15" s="251"/>
    </row>
    <row r="16" spans="1:10">
      <c r="A16" s="61"/>
      <c r="B16" s="152"/>
      <c r="C16" s="151"/>
      <c r="D16" s="60"/>
      <c r="E16" s="60"/>
      <c r="F16" s="60"/>
      <c r="G16" s="60"/>
      <c r="H16" s="60"/>
    </row>
    <row r="17" spans="1:9" ht="26.25" customHeight="1">
      <c r="A17" s="546" t="s">
        <v>464</v>
      </c>
      <c r="B17" s="546"/>
      <c r="C17" s="401" t="s">
        <v>86</v>
      </c>
      <c r="D17" s="401"/>
      <c r="E17" s="213"/>
      <c r="F17" s="193"/>
      <c r="G17" s="539" t="s">
        <v>465</v>
      </c>
      <c r="H17" s="540"/>
      <c r="I17" s="540"/>
    </row>
    <row r="18" spans="1:9">
      <c r="A18" s="152" t="s">
        <v>364</v>
      </c>
      <c r="B18" s="3"/>
      <c r="C18" s="375" t="s">
        <v>401</v>
      </c>
      <c r="D18" s="375"/>
      <c r="E18" s="194"/>
      <c r="F18" s="3"/>
      <c r="G18" s="402" t="s">
        <v>83</v>
      </c>
      <c r="H18" s="402"/>
      <c r="I18" s="402"/>
    </row>
    <row r="19" spans="1:9">
      <c r="A19" s="61"/>
      <c r="B19" s="152"/>
      <c r="C19" s="151"/>
      <c r="D19" s="60"/>
      <c r="E19" s="60"/>
      <c r="F19" s="60"/>
      <c r="G19" s="60"/>
      <c r="H19" s="60"/>
    </row>
    <row r="20" spans="1:9">
      <c r="A20" s="61"/>
      <c r="B20" s="152"/>
      <c r="C20" s="151"/>
      <c r="D20" s="60"/>
      <c r="E20" s="60"/>
      <c r="F20" s="60"/>
      <c r="G20" s="60"/>
      <c r="H20" s="60"/>
    </row>
    <row r="21" spans="1:9">
      <c r="A21" s="61"/>
      <c r="B21" s="152"/>
      <c r="C21" s="151"/>
      <c r="D21" s="60"/>
      <c r="E21" s="60"/>
      <c r="F21" s="60"/>
      <c r="G21" s="60"/>
      <c r="H21" s="60"/>
    </row>
    <row r="22" spans="1:9">
      <c r="A22" s="61"/>
      <c r="B22" s="152"/>
      <c r="C22" s="151"/>
      <c r="D22" s="60"/>
      <c r="E22" s="60"/>
      <c r="F22" s="60"/>
      <c r="G22" s="60"/>
      <c r="H22" s="60"/>
    </row>
    <row r="23" spans="1:9">
      <c r="A23" s="61"/>
      <c r="B23" s="152"/>
      <c r="C23" s="151"/>
      <c r="D23" s="60"/>
      <c r="E23" s="60"/>
      <c r="F23" s="60"/>
      <c r="G23" s="60"/>
      <c r="H23" s="60"/>
    </row>
    <row r="24" spans="1:9">
      <c r="A24" s="61"/>
      <c r="B24" s="152"/>
      <c r="C24" s="151"/>
      <c r="D24" s="60"/>
      <c r="E24" s="60"/>
      <c r="F24" s="60"/>
      <c r="G24" s="60"/>
      <c r="H24" s="60"/>
    </row>
    <row r="25" spans="1:9">
      <c r="A25" s="56"/>
      <c r="B25" s="57"/>
      <c r="C25" s="58"/>
      <c r="D25" s="59"/>
      <c r="E25" s="59"/>
      <c r="F25" s="59"/>
      <c r="G25" s="59"/>
      <c r="H25" s="59"/>
    </row>
    <row r="26" spans="1:9">
      <c r="A26" s="56"/>
      <c r="B26" s="57"/>
      <c r="C26" s="58"/>
      <c r="D26" s="59"/>
      <c r="E26" s="59"/>
      <c r="F26" s="59"/>
      <c r="G26" s="59"/>
      <c r="H26" s="59"/>
    </row>
    <row r="27" spans="1:9">
      <c r="A27" s="56"/>
      <c r="B27" s="57"/>
      <c r="C27" s="58"/>
      <c r="D27" s="59"/>
      <c r="E27" s="59"/>
      <c r="F27" s="59"/>
      <c r="G27" s="59"/>
      <c r="H27" s="59"/>
    </row>
    <row r="28" spans="1:9">
      <c r="A28" s="56"/>
      <c r="B28" s="57"/>
      <c r="C28" s="58"/>
      <c r="D28" s="59"/>
      <c r="E28" s="59"/>
      <c r="F28" s="59"/>
      <c r="G28" s="59"/>
      <c r="H28" s="59"/>
    </row>
    <row r="29" spans="1:9">
      <c r="A29" s="56"/>
      <c r="B29" s="57"/>
      <c r="C29" s="58"/>
      <c r="D29" s="59"/>
      <c r="E29" s="59"/>
      <c r="F29" s="59"/>
      <c r="G29" s="59"/>
      <c r="H29" s="59"/>
    </row>
    <row r="30" spans="1:9">
      <c r="A30" s="56"/>
      <c r="B30" s="57"/>
      <c r="C30" s="58"/>
      <c r="D30" s="59"/>
      <c r="E30" s="59"/>
      <c r="F30" s="59"/>
      <c r="G30" s="59"/>
      <c r="H30" s="59"/>
    </row>
    <row r="31" spans="1:9">
      <c r="A31" s="56"/>
      <c r="B31" s="57"/>
      <c r="C31" s="58"/>
      <c r="D31" s="59"/>
      <c r="E31" s="59"/>
      <c r="F31" s="59"/>
      <c r="G31" s="59"/>
      <c r="H31" s="59"/>
    </row>
    <row r="32" spans="1:9">
      <c r="A32" s="56"/>
      <c r="B32" s="57"/>
      <c r="C32" s="58"/>
      <c r="D32" s="59"/>
      <c r="E32" s="59"/>
      <c r="F32" s="59"/>
      <c r="G32" s="59"/>
      <c r="H32" s="59"/>
    </row>
    <row r="33" spans="1:8">
      <c r="A33" s="56"/>
      <c r="B33" s="57"/>
      <c r="C33" s="58"/>
      <c r="D33" s="59"/>
      <c r="E33" s="59"/>
      <c r="F33" s="59"/>
      <c r="G33" s="59"/>
      <c r="H33" s="59"/>
    </row>
    <row r="34" spans="1:8">
      <c r="A34" s="56"/>
      <c r="B34" s="57"/>
      <c r="C34" s="58"/>
      <c r="D34" s="59"/>
      <c r="E34" s="59"/>
      <c r="F34" s="59"/>
      <c r="G34" s="59"/>
      <c r="H34" s="59"/>
    </row>
    <row r="35" spans="1:8">
      <c r="A35" s="56"/>
      <c r="B35" s="57"/>
      <c r="C35" s="58"/>
      <c r="D35" s="59"/>
      <c r="E35" s="59"/>
      <c r="F35" s="59"/>
      <c r="G35" s="59"/>
      <c r="H35" s="59"/>
    </row>
    <row r="36" spans="1:8">
      <c r="A36" s="56"/>
      <c r="B36" s="57"/>
      <c r="C36" s="58"/>
      <c r="D36" s="59"/>
      <c r="E36" s="59"/>
      <c r="F36" s="59"/>
      <c r="G36" s="59"/>
      <c r="H36" s="59"/>
    </row>
    <row r="37" spans="1:8">
      <c r="A37" s="56"/>
      <c r="B37" s="57"/>
      <c r="C37" s="58"/>
      <c r="D37" s="59"/>
      <c r="E37" s="59"/>
      <c r="F37" s="59"/>
      <c r="G37" s="59"/>
      <c r="H37" s="59"/>
    </row>
    <row r="38" spans="1:8">
      <c r="A38" s="56"/>
      <c r="B38" s="57"/>
      <c r="C38" s="58"/>
      <c r="D38" s="59"/>
      <c r="E38" s="59"/>
      <c r="F38" s="59"/>
      <c r="G38" s="59"/>
      <c r="H38" s="59"/>
    </row>
    <row r="39" spans="1:8">
      <c r="A39" s="56"/>
      <c r="B39" s="57"/>
      <c r="C39" s="58"/>
      <c r="D39" s="59"/>
      <c r="E39" s="59"/>
      <c r="F39" s="59"/>
      <c r="G39" s="59"/>
      <c r="H39" s="59"/>
    </row>
    <row r="40" spans="1:8">
      <c r="A40" s="56"/>
      <c r="B40" s="57"/>
      <c r="C40" s="58"/>
      <c r="D40" s="59"/>
      <c r="E40" s="59"/>
      <c r="F40" s="59"/>
      <c r="G40" s="59"/>
      <c r="H40" s="59"/>
    </row>
    <row r="41" spans="1:8">
      <c r="A41" s="56"/>
      <c r="B41" s="57"/>
      <c r="C41" s="58"/>
      <c r="D41" s="59"/>
      <c r="E41" s="59"/>
      <c r="F41" s="59"/>
      <c r="G41" s="59"/>
      <c r="H41" s="59"/>
    </row>
    <row r="42" spans="1:8">
      <c r="A42" s="56"/>
      <c r="B42" s="57"/>
      <c r="C42" s="58"/>
      <c r="D42" s="59"/>
      <c r="E42" s="59"/>
      <c r="F42" s="59"/>
      <c r="G42" s="59"/>
      <c r="H42" s="59"/>
    </row>
    <row r="43" spans="1:8">
      <c r="A43" s="56"/>
      <c r="B43" s="57"/>
      <c r="C43" s="58"/>
      <c r="D43" s="59"/>
      <c r="E43" s="59"/>
      <c r="F43" s="59"/>
      <c r="G43" s="59"/>
      <c r="H43" s="59"/>
    </row>
    <row r="44" spans="1:8">
      <c r="A44" s="56"/>
      <c r="B44" s="57"/>
      <c r="C44" s="58"/>
      <c r="D44" s="59"/>
      <c r="E44" s="59"/>
      <c r="F44" s="59"/>
      <c r="G44" s="59"/>
      <c r="H44" s="59"/>
    </row>
    <row r="45" spans="1:8">
      <c r="A45" s="56"/>
      <c r="B45" s="57"/>
      <c r="C45" s="58"/>
      <c r="D45" s="59"/>
      <c r="E45" s="59"/>
      <c r="F45" s="59"/>
      <c r="G45" s="59"/>
      <c r="H45" s="59"/>
    </row>
    <row r="46" spans="1:8">
      <c r="A46" s="56"/>
      <c r="B46" s="57"/>
      <c r="C46" s="58"/>
      <c r="D46" s="59"/>
      <c r="E46" s="59"/>
      <c r="F46" s="59"/>
      <c r="G46" s="59"/>
      <c r="H46" s="59"/>
    </row>
    <row r="47" spans="1:8">
      <c r="A47" s="56"/>
      <c r="B47" s="57"/>
      <c r="C47" s="58"/>
      <c r="D47" s="59"/>
      <c r="E47" s="59"/>
      <c r="F47" s="59"/>
      <c r="G47" s="59"/>
      <c r="H47" s="59"/>
    </row>
    <row r="48" spans="1:8">
      <c r="A48" s="56"/>
      <c r="B48" s="57"/>
      <c r="C48" s="58"/>
      <c r="D48" s="59"/>
      <c r="E48" s="59"/>
      <c r="F48" s="59"/>
      <c r="G48" s="59"/>
      <c r="H48" s="59"/>
    </row>
    <row r="49" spans="1:8">
      <c r="A49" s="56"/>
      <c r="B49" s="57"/>
      <c r="C49" s="58"/>
      <c r="D49" s="59"/>
      <c r="E49" s="59"/>
      <c r="F49" s="59"/>
      <c r="G49" s="59"/>
      <c r="H49" s="59"/>
    </row>
    <row r="50" spans="1:8">
      <c r="A50" s="56"/>
      <c r="C50" s="22"/>
      <c r="D50" s="60"/>
      <c r="E50" s="60"/>
      <c r="F50" s="60"/>
      <c r="G50" s="60"/>
      <c r="H50" s="60"/>
    </row>
    <row r="51" spans="1:8">
      <c r="A51" s="61"/>
      <c r="C51" s="22"/>
      <c r="D51" s="60"/>
      <c r="E51" s="60"/>
      <c r="F51" s="60"/>
      <c r="G51" s="60"/>
      <c r="H51" s="60"/>
    </row>
    <row r="52" spans="1:8">
      <c r="A52" s="61"/>
      <c r="C52" s="22"/>
      <c r="D52" s="60"/>
      <c r="E52" s="60"/>
      <c r="F52" s="60"/>
      <c r="G52" s="60"/>
      <c r="H52" s="60"/>
    </row>
    <row r="53" spans="1:8">
      <c r="A53" s="61"/>
      <c r="C53" s="22"/>
      <c r="D53" s="60"/>
      <c r="E53" s="60"/>
      <c r="F53" s="60"/>
      <c r="G53" s="60"/>
      <c r="H53" s="60"/>
    </row>
    <row r="54" spans="1:8">
      <c r="A54" s="61"/>
      <c r="C54" s="22"/>
      <c r="D54" s="60"/>
      <c r="E54" s="60"/>
      <c r="F54" s="60"/>
      <c r="G54" s="60"/>
      <c r="H54" s="60"/>
    </row>
    <row r="55" spans="1:8">
      <c r="A55" s="61"/>
      <c r="C55" s="22"/>
      <c r="D55" s="60"/>
      <c r="E55" s="60"/>
      <c r="F55" s="60"/>
      <c r="G55" s="60"/>
      <c r="H55" s="60"/>
    </row>
    <row r="56" spans="1:8">
      <c r="A56" s="61"/>
      <c r="C56" s="22"/>
      <c r="D56" s="60"/>
      <c r="E56" s="60"/>
      <c r="F56" s="60"/>
      <c r="G56" s="60"/>
      <c r="H56" s="60"/>
    </row>
    <row r="57" spans="1:8">
      <c r="A57" s="61"/>
      <c r="C57" s="22"/>
      <c r="D57" s="60"/>
      <c r="E57" s="60"/>
      <c r="F57" s="60"/>
      <c r="G57" s="60"/>
      <c r="H57" s="60"/>
    </row>
    <row r="58" spans="1:8">
      <c r="A58" s="61"/>
      <c r="C58" s="22"/>
      <c r="D58" s="60"/>
      <c r="E58" s="60"/>
      <c r="F58" s="60"/>
      <c r="G58" s="60"/>
      <c r="H58" s="60"/>
    </row>
    <row r="59" spans="1:8">
      <c r="A59" s="61"/>
      <c r="C59" s="22"/>
      <c r="D59" s="60"/>
      <c r="E59" s="60"/>
      <c r="F59" s="60"/>
      <c r="G59" s="60"/>
      <c r="H59" s="60"/>
    </row>
    <row r="60" spans="1:8">
      <c r="A60" s="61"/>
      <c r="C60" s="22"/>
      <c r="D60" s="60"/>
      <c r="E60" s="60"/>
      <c r="F60" s="60"/>
      <c r="G60" s="60"/>
      <c r="H60" s="60"/>
    </row>
    <row r="61" spans="1:8">
      <c r="A61" s="61"/>
      <c r="C61" s="22"/>
      <c r="D61" s="60"/>
      <c r="E61" s="60"/>
      <c r="F61" s="60"/>
      <c r="G61" s="60"/>
      <c r="H61" s="60"/>
    </row>
    <row r="62" spans="1:8">
      <c r="A62" s="61"/>
      <c r="C62" s="22"/>
      <c r="D62" s="60"/>
      <c r="E62" s="60"/>
      <c r="F62" s="60"/>
      <c r="G62" s="60"/>
      <c r="H62" s="60"/>
    </row>
    <row r="63" spans="1:8">
      <c r="A63" s="61"/>
      <c r="C63" s="22"/>
      <c r="D63" s="60"/>
      <c r="E63" s="60"/>
      <c r="F63" s="60"/>
      <c r="G63" s="60"/>
      <c r="H63" s="60"/>
    </row>
    <row r="64" spans="1:8">
      <c r="A64" s="61"/>
      <c r="C64" s="22"/>
      <c r="D64" s="60"/>
      <c r="E64" s="60"/>
      <c r="F64" s="60"/>
      <c r="G64" s="60"/>
      <c r="H64" s="60"/>
    </row>
    <row r="65" spans="1:8">
      <c r="A65" s="61"/>
      <c r="C65" s="22"/>
      <c r="D65" s="60"/>
      <c r="E65" s="60"/>
      <c r="F65" s="60"/>
      <c r="G65" s="60"/>
      <c r="H65" s="60"/>
    </row>
    <row r="66" spans="1:8">
      <c r="A66" s="61"/>
      <c r="C66" s="22"/>
      <c r="D66" s="60"/>
      <c r="E66" s="60"/>
      <c r="F66" s="60"/>
      <c r="G66" s="60"/>
      <c r="H66" s="60"/>
    </row>
    <row r="67" spans="1:8">
      <c r="A67" s="61"/>
      <c r="C67" s="22"/>
      <c r="D67" s="60"/>
      <c r="E67" s="60"/>
      <c r="F67" s="60"/>
      <c r="G67" s="60"/>
      <c r="H67" s="60"/>
    </row>
    <row r="68" spans="1:8">
      <c r="A68" s="61"/>
      <c r="C68" s="22"/>
      <c r="D68" s="60"/>
      <c r="E68" s="60"/>
      <c r="F68" s="60"/>
      <c r="G68" s="60"/>
      <c r="H68" s="60"/>
    </row>
    <row r="69" spans="1:8">
      <c r="A69" s="61"/>
      <c r="C69" s="22"/>
      <c r="D69" s="60"/>
      <c r="E69" s="60"/>
      <c r="F69" s="60"/>
      <c r="G69" s="60"/>
      <c r="H69" s="60"/>
    </row>
    <row r="70" spans="1:8">
      <c r="A70" s="61"/>
      <c r="C70" s="22"/>
      <c r="D70" s="60"/>
      <c r="E70" s="60"/>
      <c r="F70" s="60"/>
      <c r="G70" s="60"/>
      <c r="H70" s="60"/>
    </row>
    <row r="71" spans="1:8">
      <c r="A71" s="61"/>
      <c r="C71" s="22"/>
      <c r="D71" s="60"/>
      <c r="E71" s="60"/>
      <c r="F71" s="60"/>
      <c r="G71" s="60"/>
      <c r="H71" s="60"/>
    </row>
    <row r="72" spans="1:8">
      <c r="A72" s="61"/>
      <c r="C72" s="22"/>
      <c r="D72" s="60"/>
      <c r="E72" s="60"/>
      <c r="F72" s="60"/>
      <c r="G72" s="60"/>
      <c r="H72" s="60"/>
    </row>
    <row r="73" spans="1:8">
      <c r="A73" s="61"/>
    </row>
    <row r="74" spans="1:8">
      <c r="A74" s="62"/>
    </row>
    <row r="75" spans="1:8">
      <c r="A75" s="62"/>
    </row>
    <row r="76" spans="1:8">
      <c r="A76" s="62"/>
    </row>
    <row r="77" spans="1:8">
      <c r="A77" s="62"/>
    </row>
    <row r="78" spans="1:8">
      <c r="A78" s="62"/>
    </row>
    <row r="79" spans="1:8">
      <c r="A79" s="62"/>
    </row>
    <row r="80" spans="1:8">
      <c r="A80" s="62"/>
    </row>
    <row r="81" spans="1:1">
      <c r="A81" s="62"/>
    </row>
    <row r="82" spans="1:1">
      <c r="A82" s="62"/>
    </row>
    <row r="83" spans="1:1">
      <c r="A83" s="62"/>
    </row>
    <row r="84" spans="1:1">
      <c r="A84" s="62"/>
    </row>
    <row r="85" spans="1:1">
      <c r="A85" s="62"/>
    </row>
    <row r="86" spans="1:1">
      <c r="A86" s="62"/>
    </row>
    <row r="87" spans="1:1">
      <c r="A87" s="62"/>
    </row>
    <row r="88" spans="1:1">
      <c r="A88" s="62"/>
    </row>
    <row r="89" spans="1:1">
      <c r="A89" s="62"/>
    </row>
    <row r="90" spans="1:1">
      <c r="A90" s="62"/>
    </row>
    <row r="91" spans="1:1">
      <c r="A91" s="62"/>
    </row>
    <row r="92" spans="1:1">
      <c r="A92" s="62"/>
    </row>
    <row r="93" spans="1:1">
      <c r="A93" s="62"/>
    </row>
    <row r="94" spans="1:1">
      <c r="A94" s="62"/>
    </row>
    <row r="95" spans="1:1">
      <c r="A95" s="62"/>
    </row>
    <row r="96" spans="1:1">
      <c r="A96" s="62"/>
    </row>
    <row r="97" spans="1:1">
      <c r="A97" s="62"/>
    </row>
    <row r="98" spans="1:1">
      <c r="A98" s="62"/>
    </row>
    <row r="99" spans="1:1">
      <c r="A99" s="62"/>
    </row>
    <row r="100" spans="1:1">
      <c r="A100" s="62"/>
    </row>
    <row r="101" spans="1:1">
      <c r="A101" s="62"/>
    </row>
    <row r="102" spans="1:1">
      <c r="A102" s="62"/>
    </row>
    <row r="103" spans="1:1">
      <c r="A103" s="62"/>
    </row>
    <row r="104" spans="1:1">
      <c r="A104" s="62"/>
    </row>
    <row r="105" spans="1:1">
      <c r="A105" s="62"/>
    </row>
    <row r="106" spans="1:1">
      <c r="A106" s="62"/>
    </row>
    <row r="107" spans="1:1">
      <c r="A107" s="62"/>
    </row>
    <row r="108" spans="1:1">
      <c r="A108" s="62"/>
    </row>
    <row r="109" spans="1:1">
      <c r="A109" s="62"/>
    </row>
    <row r="110" spans="1:1">
      <c r="A110" s="62"/>
    </row>
    <row r="111" spans="1:1">
      <c r="A111" s="62"/>
    </row>
    <row r="112" spans="1:1">
      <c r="A112" s="62"/>
    </row>
    <row r="113" spans="1:1">
      <c r="A113" s="62"/>
    </row>
    <row r="114" spans="1:1">
      <c r="A114" s="62"/>
    </row>
    <row r="115" spans="1:1">
      <c r="A115" s="62"/>
    </row>
    <row r="116" spans="1:1">
      <c r="A116" s="62"/>
    </row>
    <row r="117" spans="1:1">
      <c r="A117" s="62"/>
    </row>
    <row r="118" spans="1:1">
      <c r="A118" s="62"/>
    </row>
    <row r="119" spans="1:1">
      <c r="A119" s="62"/>
    </row>
    <row r="120" spans="1:1">
      <c r="A120" s="62"/>
    </row>
    <row r="121" spans="1:1">
      <c r="A121" s="62"/>
    </row>
    <row r="122" spans="1:1">
      <c r="A122" s="62"/>
    </row>
    <row r="123" spans="1:1">
      <c r="A123" s="62"/>
    </row>
    <row r="124" spans="1:1">
      <c r="A124" s="62"/>
    </row>
    <row r="125" spans="1:1">
      <c r="A125" s="62"/>
    </row>
    <row r="126" spans="1:1">
      <c r="A126" s="62"/>
    </row>
    <row r="127" spans="1:1">
      <c r="A127" s="62"/>
    </row>
    <row r="128" spans="1:1">
      <c r="A128" s="62"/>
    </row>
    <row r="129" spans="1:1">
      <c r="A129" s="62"/>
    </row>
    <row r="130" spans="1:1">
      <c r="A130" s="62"/>
    </row>
    <row r="131" spans="1:1">
      <c r="A131" s="62"/>
    </row>
    <row r="132" spans="1:1">
      <c r="A132" s="62"/>
    </row>
    <row r="133" spans="1:1">
      <c r="A133" s="62"/>
    </row>
    <row r="134" spans="1:1">
      <c r="A134" s="62"/>
    </row>
    <row r="135" spans="1:1">
      <c r="A135" s="62"/>
    </row>
    <row r="136" spans="1:1">
      <c r="A136" s="62"/>
    </row>
    <row r="137" spans="1:1">
      <c r="A137" s="62"/>
    </row>
    <row r="138" spans="1:1">
      <c r="A138" s="62"/>
    </row>
    <row r="139" spans="1:1">
      <c r="A139" s="62"/>
    </row>
    <row r="140" spans="1:1">
      <c r="A140" s="62"/>
    </row>
    <row r="141" spans="1:1">
      <c r="A141" s="62"/>
    </row>
    <row r="142" spans="1:1">
      <c r="A142" s="62"/>
    </row>
    <row r="143" spans="1:1">
      <c r="A143" s="62"/>
    </row>
    <row r="144" spans="1:1">
      <c r="A144" s="62"/>
    </row>
    <row r="145" spans="1:1">
      <c r="A145" s="62"/>
    </row>
    <row r="146" spans="1:1">
      <c r="A146" s="62"/>
    </row>
    <row r="147" spans="1:1">
      <c r="A147" s="62"/>
    </row>
    <row r="148" spans="1:1">
      <c r="A148" s="62"/>
    </row>
    <row r="149" spans="1:1">
      <c r="A149" s="62"/>
    </row>
    <row r="150" spans="1:1">
      <c r="A150" s="62"/>
    </row>
    <row r="151" spans="1:1">
      <c r="A151" s="62"/>
    </row>
    <row r="152" spans="1:1">
      <c r="A152" s="62"/>
    </row>
    <row r="153" spans="1:1">
      <c r="A153" s="62"/>
    </row>
    <row r="154" spans="1:1">
      <c r="A154" s="62"/>
    </row>
    <row r="155" spans="1:1">
      <c r="A155" s="62"/>
    </row>
    <row r="156" spans="1:1">
      <c r="A156" s="62"/>
    </row>
    <row r="157" spans="1:1">
      <c r="A157" s="62"/>
    </row>
    <row r="158" spans="1:1">
      <c r="A158" s="62"/>
    </row>
    <row r="159" spans="1:1">
      <c r="A159" s="62"/>
    </row>
    <row r="160" spans="1:1">
      <c r="A160" s="62"/>
    </row>
    <row r="161" spans="1:1">
      <c r="A161" s="62"/>
    </row>
    <row r="162" spans="1:1">
      <c r="A162" s="62"/>
    </row>
    <row r="163" spans="1:1">
      <c r="A163" s="62"/>
    </row>
    <row r="164" spans="1:1">
      <c r="A164" s="62"/>
    </row>
    <row r="165" spans="1:1">
      <c r="A165" s="62"/>
    </row>
    <row r="166" spans="1:1">
      <c r="A166" s="62"/>
    </row>
    <row r="167" spans="1:1">
      <c r="A167" s="62"/>
    </row>
    <row r="168" spans="1:1">
      <c r="A168" s="62"/>
    </row>
    <row r="169" spans="1:1">
      <c r="A169" s="62"/>
    </row>
    <row r="170" spans="1:1">
      <c r="A170" s="62"/>
    </row>
    <row r="171" spans="1:1">
      <c r="A171" s="62"/>
    </row>
    <row r="172" spans="1:1">
      <c r="A172" s="62"/>
    </row>
    <row r="173" spans="1:1">
      <c r="A173" s="62"/>
    </row>
    <row r="174" spans="1:1">
      <c r="A174" s="62"/>
    </row>
    <row r="175" spans="1:1">
      <c r="A175" s="62"/>
    </row>
    <row r="176" spans="1:1">
      <c r="A176" s="62"/>
    </row>
    <row r="177" spans="1:1">
      <c r="A177" s="62"/>
    </row>
    <row r="178" spans="1:1">
      <c r="A178" s="62"/>
    </row>
    <row r="179" spans="1:1">
      <c r="A179" s="62"/>
    </row>
    <row r="180" spans="1:1">
      <c r="A180" s="62"/>
    </row>
    <row r="181" spans="1:1">
      <c r="A181" s="62"/>
    </row>
    <row r="182" spans="1:1">
      <c r="A182" s="62"/>
    </row>
    <row r="183" spans="1:1">
      <c r="A183" s="62"/>
    </row>
    <row r="184" spans="1:1">
      <c r="A184" s="62"/>
    </row>
    <row r="185" spans="1:1">
      <c r="A185" s="62"/>
    </row>
    <row r="186" spans="1:1">
      <c r="A186" s="62"/>
    </row>
    <row r="187" spans="1:1">
      <c r="A187" s="62"/>
    </row>
    <row r="188" spans="1:1">
      <c r="A188" s="62"/>
    </row>
    <row r="189" spans="1:1">
      <c r="A189" s="62"/>
    </row>
    <row r="190" spans="1:1">
      <c r="A190" s="62"/>
    </row>
    <row r="191" spans="1:1">
      <c r="A191" s="62"/>
    </row>
    <row r="192" spans="1:1">
      <c r="A192" s="62"/>
    </row>
    <row r="193" spans="1:1">
      <c r="A193" s="62"/>
    </row>
    <row r="194" spans="1:1">
      <c r="A194" s="62"/>
    </row>
    <row r="195" spans="1:1">
      <c r="A195" s="62"/>
    </row>
    <row r="196" spans="1:1">
      <c r="A196" s="62"/>
    </row>
    <row r="197" spans="1:1">
      <c r="A197" s="62"/>
    </row>
    <row r="198" spans="1:1">
      <c r="A198" s="62"/>
    </row>
    <row r="199" spans="1:1">
      <c r="A199" s="62"/>
    </row>
    <row r="200" spans="1:1">
      <c r="A200" s="62"/>
    </row>
    <row r="201" spans="1:1">
      <c r="A201" s="62"/>
    </row>
    <row r="202" spans="1:1">
      <c r="A202" s="62"/>
    </row>
    <row r="203" spans="1:1">
      <c r="A203" s="62"/>
    </row>
    <row r="204" spans="1:1">
      <c r="A204" s="62"/>
    </row>
    <row r="205" spans="1:1">
      <c r="A205" s="62"/>
    </row>
    <row r="206" spans="1:1">
      <c r="A206" s="62"/>
    </row>
    <row r="207" spans="1:1">
      <c r="A207" s="62"/>
    </row>
    <row r="208" spans="1:1">
      <c r="A208" s="62"/>
    </row>
    <row r="209" spans="1:1">
      <c r="A209" s="62"/>
    </row>
    <row r="210" spans="1:1">
      <c r="A210" s="62"/>
    </row>
    <row r="211" spans="1:1">
      <c r="A211" s="62"/>
    </row>
    <row r="212" spans="1:1">
      <c r="A212" s="62"/>
    </row>
    <row r="213" spans="1:1">
      <c r="A213" s="62"/>
    </row>
    <row r="214" spans="1:1">
      <c r="A214" s="62"/>
    </row>
    <row r="215" spans="1:1">
      <c r="A215" s="62"/>
    </row>
    <row r="216" spans="1:1">
      <c r="A216" s="62"/>
    </row>
    <row r="217" spans="1:1">
      <c r="A217" s="62"/>
    </row>
    <row r="218" spans="1:1">
      <c r="A218" s="62"/>
    </row>
    <row r="219" spans="1:1">
      <c r="A219" s="62"/>
    </row>
    <row r="220" spans="1:1">
      <c r="A220" s="62"/>
    </row>
    <row r="221" spans="1:1">
      <c r="A221" s="62"/>
    </row>
    <row r="222" spans="1:1">
      <c r="A222" s="62"/>
    </row>
    <row r="223" spans="1:1">
      <c r="A223" s="62"/>
    </row>
    <row r="224" spans="1:1">
      <c r="A224" s="62"/>
    </row>
    <row r="225" spans="1:1">
      <c r="A225" s="62"/>
    </row>
    <row r="226" spans="1:1">
      <c r="A226" s="62"/>
    </row>
    <row r="227" spans="1:1">
      <c r="A227" s="62"/>
    </row>
    <row r="228" spans="1:1">
      <c r="A228" s="62"/>
    </row>
    <row r="229" spans="1:1">
      <c r="A229" s="62"/>
    </row>
    <row r="230" spans="1:1">
      <c r="A230" s="62"/>
    </row>
    <row r="231" spans="1:1">
      <c r="A231" s="62"/>
    </row>
    <row r="232" spans="1:1">
      <c r="A232" s="62"/>
    </row>
    <row r="233" spans="1:1">
      <c r="A233" s="62"/>
    </row>
    <row r="234" spans="1:1">
      <c r="A234" s="62"/>
    </row>
    <row r="235" spans="1:1">
      <c r="A235" s="62"/>
    </row>
    <row r="236" spans="1:1">
      <c r="A236" s="62"/>
    </row>
    <row r="237" spans="1:1">
      <c r="A237" s="62"/>
    </row>
    <row r="238" spans="1:1">
      <c r="A238" s="62"/>
    </row>
    <row r="239" spans="1:1">
      <c r="A239" s="62"/>
    </row>
    <row r="240" spans="1:1">
      <c r="A240" s="62"/>
    </row>
  </sheetData>
  <mergeCells count="13">
    <mergeCell ref="C17:D17"/>
    <mergeCell ref="G17:I17"/>
    <mergeCell ref="C18:D18"/>
    <mergeCell ref="G18:I18"/>
    <mergeCell ref="A2:H2"/>
    <mergeCell ref="A4:A5"/>
    <mergeCell ref="B4:B5"/>
    <mergeCell ref="C4:C5"/>
    <mergeCell ref="D4:D5"/>
    <mergeCell ref="E4:E5"/>
    <mergeCell ref="F4:F5"/>
    <mergeCell ref="G4:J4"/>
    <mergeCell ref="A17:B17"/>
  </mergeCells>
  <pageMargins left="0.23622047244094491" right="0.15748031496062992" top="0.19685039370078741" bottom="0.19685039370078741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18</vt:i4>
      </vt:variant>
    </vt:vector>
  </HeadingPairs>
  <TitlesOfParts>
    <vt:vector size="32" baseType="lpstr">
      <vt:lpstr>Осн. фін. пок.</vt:lpstr>
      <vt:lpstr>I. Фін результат</vt:lpstr>
      <vt:lpstr>Розшифровка до Формування </vt:lpstr>
      <vt:lpstr>ІІ. Розр. з бюджетом</vt:lpstr>
      <vt:lpstr>Розшифровка до розр з бюдж</vt:lpstr>
      <vt:lpstr>ІІІ. Рух грош. коштів</vt:lpstr>
      <vt:lpstr>Розшифровка до Руху</vt:lpstr>
      <vt:lpstr>IV. Кап. інвестиції</vt:lpstr>
      <vt:lpstr>Розшифровка кап </vt:lpstr>
      <vt:lpstr> V. Коефіцієнти</vt:lpstr>
      <vt:lpstr>6.1. Інша інфо_1</vt:lpstr>
      <vt:lpstr>6.2. Інша інфо_2</vt:lpstr>
      <vt:lpstr>VII Статутн капіт</vt:lpstr>
      <vt:lpstr>Розшифровка статутний</vt:lpstr>
      <vt:lpstr>' V. Коефіцієнти'!Заголовки_для_печати</vt:lpstr>
      <vt:lpstr>'I. Фін результат'!Заголовки_для_печати</vt:lpstr>
      <vt:lpstr>'ІІ. Розр. з бюджетом'!Заголовки_для_печати</vt:lpstr>
      <vt:lpstr>'ІІІ. Рух грош. коштів'!Заголовки_для_печати</vt:lpstr>
      <vt:lpstr>'Осн. фін. пок.'!Заголовки_для_печати</vt:lpstr>
      <vt:lpstr>' V. Коефіцієнти'!Область_печати</vt:lpstr>
      <vt:lpstr>'6.1. Інша інфо_1'!Область_печати</vt:lpstr>
      <vt:lpstr>'6.2. Інша інфо_2'!Область_печати</vt:lpstr>
      <vt:lpstr>'I. Фін результат'!Область_печати</vt:lpstr>
      <vt:lpstr>'IV. Кап. інвестиції'!Область_печати</vt:lpstr>
      <vt:lpstr>'ІІ. Розр. з бюджетом'!Область_печати</vt:lpstr>
      <vt:lpstr>'ІІІ. Рух грош. коштів'!Область_печати</vt:lpstr>
      <vt:lpstr>'Осн. фін. пок.'!Область_печати</vt:lpstr>
      <vt:lpstr>'Розшифровка до розр з бюдж'!Область_печати</vt:lpstr>
      <vt:lpstr>'Розшифровка до Руху'!Область_печати</vt:lpstr>
      <vt:lpstr>'Розшифровка до Формування '!Область_печати</vt:lpstr>
      <vt:lpstr>'Розшифровка кап '!Область_печати</vt:lpstr>
      <vt:lpstr>'Розшифровка статутний'!Область_печати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Мельник Олена Володимирівна</dc:creator>
  <cp:lastModifiedBy>comp1</cp:lastModifiedBy>
  <cp:lastPrinted>2025-01-08T12:22:45Z</cp:lastPrinted>
  <dcterms:created xsi:type="dcterms:W3CDTF">2003-03-13T16:00:22Z</dcterms:created>
  <dcterms:modified xsi:type="dcterms:W3CDTF">2025-01-08T12:58:32Z</dcterms:modified>
</cp:coreProperties>
</file>